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ugimoto\Desktop\web\4月\"/>
    </mc:Choice>
  </mc:AlternateContent>
  <xr:revisionPtr revIDLastSave="0" documentId="13_ncr:1_{E2A41F62-A78B-4AA9-804D-4EED83061742}" xr6:coauthVersionLast="47" xr6:coauthVersionMax="47" xr10:uidLastSave="{00000000-0000-0000-0000-000000000000}"/>
  <bookViews>
    <workbookView xWindow="-120" yWindow="-120" windowWidth="20730" windowHeight="11160" xr2:uid="{00000000-000D-0000-FFFF-FFFF00000000}"/>
  </bookViews>
  <sheets>
    <sheet name="入力シート" sheetId="3" r:id="rId1"/>
    <sheet name="【印刷用】1表 加入申込書" sheetId="2" r:id="rId2"/>
    <sheet name="施設コードのプルダウン" sheetId="4" state="hidden" r:id="rId3"/>
    <sheet name="新規加入・既加入" sheetId="5" state="hidden" r:id="rId4"/>
    <sheet name="加入コース" sheetId="6" state="hidden" r:id="rId5"/>
    <sheet name="県コード" sheetId="7" state="hidden" r:id="rId6"/>
    <sheet name="施設種類コード" sheetId="8" state="hidden" r:id="rId7"/>
  </sheets>
  <definedNames>
    <definedName name="_xlnm.Print_Area" localSheetId="1">'【印刷用】1表 加入申込書'!$A$1:$GH$116</definedName>
    <definedName name="_xlnm.Print_Area" localSheetId="5">県コード!$A$1:$Z$48</definedName>
    <definedName name="_xlnm.Print_Titles" localSheetId="5">県コード!$7:$8</definedName>
    <definedName name="_xlnm.Print_Titles" localSheetId="0">入力シート!$15:$16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G97" i="2" l="1"/>
  <c r="ED97" i="2"/>
  <c r="EA97" i="2"/>
  <c r="DX97" i="2"/>
  <c r="ES93" i="2"/>
  <c r="EP93" i="2"/>
  <c r="EM93" i="2"/>
  <c r="EJ93" i="2"/>
  <c r="ES89" i="2"/>
  <c r="EP89" i="2"/>
  <c r="EM89" i="2"/>
  <c r="EJ89" i="2"/>
  <c r="ES85" i="2"/>
  <c r="EP85" i="2"/>
  <c r="EM85" i="2"/>
  <c r="EJ85" i="2"/>
  <c r="ES81" i="2"/>
  <c r="EP81" i="2"/>
  <c r="EM81" i="2"/>
  <c r="EJ81" i="2"/>
  <c r="CZ97" i="2"/>
  <c r="CW97" i="2"/>
  <c r="CT97" i="2"/>
  <c r="DI93" i="2"/>
  <c r="DF93" i="2"/>
  <c r="DC93" i="2"/>
  <c r="DI89" i="2"/>
  <c r="DF89" i="2"/>
  <c r="DC89" i="2"/>
  <c r="DI85" i="2"/>
  <c r="DF85" i="2"/>
  <c r="DC85" i="2"/>
  <c r="DI81" i="2"/>
  <c r="DF81" i="2"/>
  <c r="DC81" i="2"/>
  <c r="K10" i="3"/>
  <c r="AJ46" i="2"/>
  <c r="X46" i="2"/>
  <c r="G40" i="2"/>
  <c r="M37" i="2"/>
  <c r="G32" i="2"/>
  <c r="G28" i="2"/>
  <c r="DC97" i="2" l="1"/>
  <c r="CT93" i="2"/>
  <c r="CT89" i="2"/>
  <c r="CT85" i="2"/>
  <c r="CT81" i="2"/>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AY22" i="3"/>
  <c r="AX22" i="3"/>
  <c r="AW22" i="3"/>
  <c r="AV22" i="3"/>
  <c r="AU22" i="3"/>
  <c r="AT22" i="3"/>
  <c r="AO22" i="3"/>
  <c r="AQ22" i="3" s="1"/>
  <c r="AM22" i="3"/>
  <c r="AL22" i="3"/>
  <c r="AK22" i="3"/>
  <c r="AJ22" i="3"/>
  <c r="AF22" i="3"/>
  <c r="AI22" i="3" s="1"/>
  <c r="AE22" i="3"/>
  <c r="AD22" i="3"/>
  <c r="AC22" i="3"/>
  <c r="AB22" i="3"/>
  <c r="X22" i="3"/>
  <c r="Z22" i="3" s="1"/>
  <c r="O22" i="3"/>
  <c r="P22" i="3" s="1"/>
  <c r="L22" i="3"/>
  <c r="N22" i="3" s="1"/>
  <c r="K22" i="3"/>
  <c r="B22" i="3"/>
  <c r="AY21" i="3"/>
  <c r="AX21" i="3"/>
  <c r="AW21" i="3"/>
  <c r="AV21" i="3"/>
  <c r="AU21" i="3"/>
  <c r="AT21" i="3"/>
  <c r="AO21" i="3"/>
  <c r="AQ21" i="3" s="1"/>
  <c r="AM21" i="3"/>
  <c r="AL21" i="3"/>
  <c r="AK21" i="3"/>
  <c r="AJ21" i="3"/>
  <c r="AF21" i="3"/>
  <c r="AI21" i="3" s="1"/>
  <c r="AE21" i="3"/>
  <c r="AD21" i="3"/>
  <c r="AC21" i="3"/>
  <c r="AB21" i="3"/>
  <c r="X21" i="3"/>
  <c r="AA21" i="3" s="1"/>
  <c r="O21" i="3"/>
  <c r="P21" i="3" s="1"/>
  <c r="L21" i="3"/>
  <c r="K21" i="3"/>
  <c r="B21" i="3"/>
  <c r="AY20" i="3"/>
  <c r="AX20" i="3"/>
  <c r="AW20" i="3"/>
  <c r="AV20" i="3"/>
  <c r="AU20" i="3"/>
  <c r="AT20" i="3"/>
  <c r="AO20" i="3"/>
  <c r="AQ20" i="3" s="1"/>
  <c r="AM20" i="3"/>
  <c r="AL20" i="3"/>
  <c r="AK20" i="3"/>
  <c r="AJ20" i="3"/>
  <c r="AF20" i="3"/>
  <c r="AI20" i="3" s="1"/>
  <c r="AE20" i="3"/>
  <c r="AD20" i="3"/>
  <c r="AC20" i="3"/>
  <c r="AB20" i="3"/>
  <c r="X20" i="3"/>
  <c r="AA20" i="3" s="1"/>
  <c r="O20" i="3"/>
  <c r="P20" i="3" s="1"/>
  <c r="L20" i="3"/>
  <c r="K20" i="3"/>
  <c r="B20" i="3"/>
  <c r="AY19" i="3"/>
  <c r="AX19" i="3"/>
  <c r="AW19" i="3"/>
  <c r="AV19" i="3"/>
  <c r="AU19" i="3"/>
  <c r="AT19" i="3"/>
  <c r="AO19" i="3"/>
  <c r="AQ19" i="3" s="1"/>
  <c r="AM19" i="3"/>
  <c r="AL19" i="3"/>
  <c r="AK19" i="3"/>
  <c r="AJ19" i="3"/>
  <c r="AF19" i="3"/>
  <c r="AH19" i="3" s="1"/>
  <c r="AE19" i="3"/>
  <c r="AD19" i="3"/>
  <c r="AC19" i="3"/>
  <c r="AB19" i="3"/>
  <c r="X19" i="3"/>
  <c r="Y19" i="3" s="1"/>
  <c r="O19" i="3"/>
  <c r="P19" i="3" s="1"/>
  <c r="L19" i="3"/>
  <c r="M19" i="3" s="1"/>
  <c r="AS19" i="3" s="1"/>
  <c r="K19" i="3"/>
  <c r="B19" i="3"/>
  <c r="AY18" i="3"/>
  <c r="AX18" i="3"/>
  <c r="AW18" i="3"/>
  <c r="AV18" i="3"/>
  <c r="AU18" i="3"/>
  <c r="AT18" i="3"/>
  <c r="AO18" i="3"/>
  <c r="AQ18" i="3" s="1"/>
  <c r="AM18" i="3"/>
  <c r="AL18" i="3"/>
  <c r="AK18" i="3"/>
  <c r="AJ18" i="3"/>
  <c r="AF18" i="3"/>
  <c r="AE18" i="3"/>
  <c r="AD18" i="3"/>
  <c r="AC18" i="3"/>
  <c r="AB18" i="3"/>
  <c r="X18" i="3"/>
  <c r="AA18" i="3" s="1"/>
  <c r="O18" i="3"/>
  <c r="P18" i="3" s="1"/>
  <c r="L18" i="3"/>
  <c r="N18" i="3" s="1"/>
  <c r="K18" i="3"/>
  <c r="B18" i="3"/>
  <c r="K13" i="3"/>
  <c r="P13" i="3" s="1"/>
  <c r="CC56" i="2" s="1"/>
  <c r="K12" i="3"/>
  <c r="K11" i="3"/>
  <c r="Q10" i="3"/>
  <c r="P10" i="3"/>
  <c r="O10" i="3"/>
  <c r="N10" i="3"/>
  <c r="M10" i="3"/>
  <c r="L10" i="3"/>
  <c r="N9" i="3"/>
  <c r="AA23" i="2" s="1"/>
  <c r="K9" i="3"/>
  <c r="O7" i="3"/>
  <c r="CA23" i="2" s="1"/>
  <c r="N7" i="3"/>
  <c r="BT23" i="2" s="1"/>
  <c r="K7" i="3"/>
  <c r="M7" i="3" s="1"/>
  <c r="BM23" i="2" s="1"/>
  <c r="L3" i="3"/>
  <c r="N3" i="3" s="1"/>
  <c r="P3" i="3" s="1"/>
  <c r="DF97" i="2" l="1"/>
  <c r="CW93" i="2"/>
  <c r="CW89" i="2"/>
  <c r="CW85" i="2"/>
  <c r="CW81" i="2"/>
  <c r="DI97" i="2"/>
  <c r="CZ93" i="2"/>
  <c r="CZ89" i="2"/>
  <c r="CZ85" i="2"/>
  <c r="CZ81" i="2"/>
  <c r="EJ97" i="2"/>
  <c r="DX93" i="2"/>
  <c r="DX89" i="2"/>
  <c r="DX85" i="2"/>
  <c r="DX81" i="2"/>
  <c r="EM97" i="2"/>
  <c r="EA93" i="2"/>
  <c r="EA89" i="2"/>
  <c r="EA85" i="2"/>
  <c r="EA81" i="2"/>
  <c r="EP97" i="2"/>
  <c r="ED93" i="2"/>
  <c r="ED89" i="2"/>
  <c r="ED85" i="2"/>
  <c r="ED81" i="2"/>
  <c r="ES97" i="2"/>
  <c r="EG93" i="2"/>
  <c r="EG89" i="2"/>
  <c r="EG85" i="2"/>
  <c r="EG81" i="2"/>
  <c r="AH22" i="3"/>
  <c r="AH18" i="3"/>
  <c r="AG18" i="3"/>
  <c r="M21" i="3"/>
  <c r="AS21" i="3" s="1"/>
  <c r="N21" i="3"/>
  <c r="N20" i="3"/>
  <c r="M20" i="3"/>
  <c r="AS20" i="3" s="1"/>
  <c r="AV15" i="3"/>
  <c r="AW15" i="3"/>
  <c r="AX15" i="3"/>
  <c r="AT15" i="3"/>
  <c r="M12" i="3"/>
  <c r="AE56" i="2" s="1"/>
  <c r="P12" i="3"/>
  <c r="AT56" i="2" s="1"/>
  <c r="O12" i="3"/>
  <c r="AO56" i="2" s="1"/>
  <c r="N12" i="3"/>
  <c r="AJ56" i="2" s="1"/>
  <c r="M11" i="3"/>
  <c r="U56" i="2" s="1"/>
  <c r="L11" i="3"/>
  <c r="P56" i="2" s="1"/>
  <c r="L9" i="3"/>
  <c r="M9" i="3"/>
  <c r="T23" i="2" s="1"/>
  <c r="W19" i="3"/>
  <c r="S19" i="3"/>
  <c r="R19" i="3"/>
  <c r="G85" i="2" s="1"/>
  <c r="R20" i="3"/>
  <c r="G89" i="2" s="1"/>
  <c r="S20" i="3"/>
  <c r="T20" i="3"/>
  <c r="AI19" i="3"/>
  <c r="L7" i="3"/>
  <c r="Z21" i="3"/>
  <c r="AP21" i="3"/>
  <c r="AR21" i="3" s="1"/>
  <c r="Z20" i="3"/>
  <c r="Y21" i="3"/>
  <c r="BX93" i="2" s="1"/>
  <c r="AP18" i="3"/>
  <c r="AR18" i="3" s="1"/>
  <c r="M13" i="3"/>
  <c r="BN56" i="2" s="1"/>
  <c r="AA22" i="3"/>
  <c r="CE97" i="2" s="1"/>
  <c r="Y20" i="3"/>
  <c r="BX89" i="2" s="1"/>
  <c r="L13" i="3"/>
  <c r="N13" i="3"/>
  <c r="BS56" i="2" s="1"/>
  <c r="AY15" i="3"/>
  <c r="AU15" i="3"/>
  <c r="AG19" i="3"/>
  <c r="O13" i="3"/>
  <c r="BX56" i="2" s="1"/>
  <c r="AP19" i="3"/>
  <c r="AR19" i="3" s="1"/>
  <c r="R10" i="3"/>
  <c r="L12" i="3"/>
  <c r="Z56" i="2" s="1"/>
  <c r="AI18" i="3"/>
  <c r="FW97" i="2"/>
  <c r="FW89" i="2"/>
  <c r="FW81" i="2"/>
  <c r="CH97" i="2"/>
  <c r="BT93" i="2"/>
  <c r="CH85" i="2"/>
  <c r="FN93" i="2"/>
  <c r="CE93" i="2"/>
  <c r="A89" i="2"/>
  <c r="V85" i="2"/>
  <c r="FT97" i="2"/>
  <c r="FT89" i="2"/>
  <c r="FT81" i="2"/>
  <c r="CQ89" i="2"/>
  <c r="Y85" i="2"/>
  <c r="D93" i="2"/>
  <c r="A81" i="2"/>
  <c r="AQ97" i="2"/>
  <c r="FN85" i="2"/>
  <c r="CE81" i="2"/>
  <c r="FH85" i="2"/>
  <c r="FQ97" i="2"/>
  <c r="FQ89" i="2"/>
  <c r="FQ81" i="2"/>
  <c r="CB97" i="2"/>
  <c r="CN89" i="2"/>
  <c r="A93" i="2"/>
  <c r="CK81" i="2"/>
  <c r="FN97" i="2"/>
  <c r="FN89" i="2"/>
  <c r="FN81" i="2"/>
  <c r="CK89" i="2"/>
  <c r="BX85" i="2"/>
  <c r="Y89" i="2"/>
  <c r="J97" i="2"/>
  <c r="J85" i="2"/>
  <c r="CQ85" i="2"/>
  <c r="FK93" i="2"/>
  <c r="CN97" i="2"/>
  <c r="J93" i="2"/>
  <c r="FK97" i="2"/>
  <c r="FK89" i="2"/>
  <c r="FK81" i="2"/>
  <c r="BT97" i="2"/>
  <c r="CH89" i="2"/>
  <c r="BT85" i="2"/>
  <c r="AQ89" i="2"/>
  <c r="CH93" i="2"/>
  <c r="FH97" i="2"/>
  <c r="FH81" i="2"/>
  <c r="CQ93" i="2"/>
  <c r="CE89" i="2"/>
  <c r="Y93" i="2"/>
  <c r="FQ93" i="2"/>
  <c r="FQ85" i="2"/>
  <c r="BT89" i="2"/>
  <c r="CQ97" i="2"/>
  <c r="FH93" i="2"/>
  <c r="CK97" i="2"/>
  <c r="FW93" i="2"/>
  <c r="FW85" i="2"/>
  <c r="FK99" i="2"/>
  <c r="CN93" i="2"/>
  <c r="CB89" i="2"/>
  <c r="CQ81" i="2"/>
  <c r="AQ93" i="2"/>
  <c r="A97" i="2"/>
  <c r="M89" i="2"/>
  <c r="A85" i="2"/>
  <c r="FK83" i="2"/>
  <c r="BT81" i="2"/>
  <c r="AQ81" i="2"/>
  <c r="FK91" i="2"/>
  <c r="CN85" i="2"/>
  <c r="FT93" i="2"/>
  <c r="FT85" i="2"/>
  <c r="FK95" i="2"/>
  <c r="CK93" i="2"/>
  <c r="CN81" i="2"/>
  <c r="V93" i="2"/>
  <c r="J89" i="2"/>
  <c r="FK87" i="2"/>
  <c r="CH81" i="2"/>
  <c r="FK85" i="2"/>
  <c r="CB93" i="2"/>
  <c r="CK85" i="2"/>
  <c r="AG22" i="3"/>
  <c r="S21" i="3"/>
  <c r="R21" i="3"/>
  <c r="G93" i="2" s="1"/>
  <c r="W21" i="3"/>
  <c r="Q21" i="3"/>
  <c r="U21" i="3"/>
  <c r="P93" i="2" s="1"/>
  <c r="T21" i="3"/>
  <c r="M93" i="2" s="1"/>
  <c r="V21" i="3"/>
  <c r="S93" i="2" s="1"/>
  <c r="T22" i="3"/>
  <c r="M97" i="2" s="1"/>
  <c r="S22" i="3"/>
  <c r="R22" i="3"/>
  <c r="G97" i="2" s="1"/>
  <c r="W22" i="3"/>
  <c r="V97" i="2" s="1"/>
  <c r="Q22" i="3"/>
  <c r="D97" i="2" s="1"/>
  <c r="V22" i="3"/>
  <c r="S97" i="2" s="1"/>
  <c r="U22" i="3"/>
  <c r="P97" i="2" s="1"/>
  <c r="V18" i="3"/>
  <c r="S81" i="2" s="1"/>
  <c r="U18" i="3"/>
  <c r="P81" i="2" s="1"/>
  <c r="W18" i="3"/>
  <c r="V81" i="2" s="1"/>
  <c r="Q18" i="3"/>
  <c r="D81" i="2" s="1"/>
  <c r="T18" i="3"/>
  <c r="M81" i="2" s="1"/>
  <c r="R18" i="3"/>
  <c r="G81" i="2" s="1"/>
  <c r="S18" i="3"/>
  <c r="J81" i="2" s="1"/>
  <c r="M18" i="3"/>
  <c r="AS18" i="3" s="1"/>
  <c r="Y18" i="3"/>
  <c r="BX81" i="2" s="1"/>
  <c r="N19" i="3"/>
  <c r="AQ85" i="2" s="1"/>
  <c r="T19" i="3"/>
  <c r="M85" i="2" s="1"/>
  <c r="Z19" i="3"/>
  <c r="CB85" i="2" s="1"/>
  <c r="U20" i="3"/>
  <c r="P89" i="2" s="1"/>
  <c r="AG20" i="3"/>
  <c r="AH21" i="3"/>
  <c r="AP22" i="3"/>
  <c r="AR22" i="3" s="1"/>
  <c r="AG21" i="3"/>
  <c r="Z18" i="3"/>
  <c r="CB81" i="2" s="1"/>
  <c r="U19" i="3"/>
  <c r="P85" i="2" s="1"/>
  <c r="AA19" i="3"/>
  <c r="CE85" i="2" s="1"/>
  <c r="V20" i="3"/>
  <c r="S89" i="2" s="1"/>
  <c r="AH20" i="3"/>
  <c r="FH89" i="2" s="1"/>
  <c r="Q20" i="3"/>
  <c r="D89" i="2" s="1"/>
  <c r="W20" i="3"/>
  <c r="V89" i="2" s="1"/>
  <c r="AP20" i="3"/>
  <c r="AR20" i="3" s="1"/>
  <c r="M22" i="3"/>
  <c r="AS22" i="3" s="1"/>
  <c r="Y22" i="3"/>
  <c r="BX97" i="2" s="1"/>
  <c r="V19" i="3"/>
  <c r="S85" i="2" s="1"/>
  <c r="Q19" i="3"/>
  <c r="D85" i="2" s="1"/>
  <c r="Y97" i="2" l="1"/>
  <c r="Q13" i="3"/>
  <c r="BI56" i="2"/>
  <c r="AS15" i="3"/>
  <c r="AZ15" i="3" s="1"/>
  <c r="G11" i="3" s="1"/>
  <c r="Y81" i="2"/>
</calcChain>
</file>

<file path=xl/sharedStrings.xml><?xml version="1.0" encoding="utf-8"?>
<sst xmlns="http://schemas.openxmlformats.org/spreadsheetml/2006/main" count="572" uniqueCount="391">
  <si>
    <t>　</t>
    <phoneticPr fontId="3"/>
  </si>
  <si>
    <t>日本生命保険相互会社　行</t>
    <phoneticPr fontId="2"/>
  </si>
  <si>
    <t>留</t>
    <phoneticPr fontId="2"/>
  </si>
  <si>
    <t>点</t>
    <phoneticPr fontId="2"/>
  </si>
  <si>
    <t>１．</t>
    <phoneticPr fontId="2"/>
  </si>
  <si>
    <t>２．</t>
    <phoneticPr fontId="2"/>
  </si>
  <si>
    <t>３．</t>
    <phoneticPr fontId="2"/>
  </si>
  <si>
    <t>年</t>
    <rPh sb="0" eb="1">
      <t>ネン</t>
    </rPh>
    <phoneticPr fontId="2"/>
  </si>
  <si>
    <t>月</t>
    <rPh sb="0" eb="1">
      <t>ツキ</t>
    </rPh>
    <phoneticPr fontId="2"/>
  </si>
  <si>
    <t>日</t>
    <rPh sb="0" eb="1">
      <t>ヒ</t>
    </rPh>
    <phoneticPr fontId="2"/>
  </si>
  <si>
    <t>印</t>
    <rPh sb="0" eb="1">
      <t>イン</t>
    </rPh>
    <phoneticPr fontId="2"/>
  </si>
  <si>
    <t>令和</t>
    <rPh sb="0" eb="2">
      <t>レイワ</t>
    </rPh>
    <phoneticPr fontId="2"/>
  </si>
  <si>
    <t>施設の管理者の方が告知事項をご確認ください</t>
    <phoneticPr fontId="2"/>
  </si>
  <si>
    <t>告知日現在、病気やけがにより欠勤中の方がいますか。</t>
    <phoneticPr fontId="2"/>
  </si>
  <si>
    <t>（病気やけがの治療のため公休・普通休暇等で欠勤している方を含む）</t>
    <phoneticPr fontId="2"/>
  </si>
  <si>
    <t>告知日から過去１年以内に、病気やけがにより継続して２週間以上欠勤</t>
    <phoneticPr fontId="2"/>
  </si>
  <si>
    <t>された方がいますか。（病気やけがの治療のため公休・普通休暇等で</t>
    <phoneticPr fontId="2"/>
  </si>
  <si>
    <t>欠勤した方を含む）</t>
    <phoneticPr fontId="2"/>
  </si>
  <si>
    <t>・</t>
    <phoneticPr fontId="2"/>
  </si>
  <si>
    <t>告知日現在、健康上の理由で勤務の特別扱（※）を受けている方がいますか。</t>
    <phoneticPr fontId="2"/>
  </si>
  <si>
    <t>（記入日）</t>
    <rPh sb="1" eb="3">
      <t>キニュウ</t>
    </rPh>
    <rPh sb="3" eb="4">
      <t>ヒ</t>
    </rPh>
    <phoneticPr fontId="2"/>
  </si>
  <si>
    <t>会社処理欄</t>
    <rPh sb="0" eb="2">
      <t>カイシャ</t>
    </rPh>
    <rPh sb="2" eb="4">
      <t>ショリ</t>
    </rPh>
    <rPh sb="4" eb="5">
      <t>ラン</t>
    </rPh>
    <phoneticPr fontId="2"/>
  </si>
  <si>
    <t>団定</t>
    <rPh sb="0" eb="1">
      <t>ダン</t>
    </rPh>
    <rPh sb="1" eb="2">
      <t>サダム</t>
    </rPh>
    <phoneticPr fontId="2"/>
  </si>
  <si>
    <t>個別</t>
    <rPh sb="0" eb="2">
      <t>コベツ</t>
    </rPh>
    <phoneticPr fontId="2"/>
  </si>
  <si>
    <t>医療</t>
    <rPh sb="0" eb="2">
      <t>イリョウ</t>
    </rPh>
    <phoneticPr fontId="2"/>
  </si>
  <si>
    <t>お届記入欄</t>
    <rPh sb="1" eb="2">
      <t>トド</t>
    </rPh>
    <rPh sb="2" eb="5">
      <t>キニュウラン</t>
    </rPh>
    <phoneticPr fontId="2"/>
  </si>
  <si>
    <t>施設名</t>
    <rPh sb="0" eb="2">
      <t>シセツ</t>
    </rPh>
    <rPh sb="2" eb="3">
      <t>ナ</t>
    </rPh>
    <phoneticPr fontId="2"/>
  </si>
  <si>
    <t>★参照</t>
    <rPh sb="1" eb="3">
      <t>サンショウ</t>
    </rPh>
    <phoneticPr fontId="2"/>
  </si>
  <si>
    <t>無</t>
    <rPh sb="0" eb="1">
      <t>ム</t>
    </rPh>
    <phoneticPr fontId="2"/>
  </si>
  <si>
    <t>有</t>
    <rPh sb="0" eb="1">
      <t>ア</t>
    </rPh>
    <phoneticPr fontId="2"/>
  </si>
  <si>
    <t>告知欄を確認</t>
    <rPh sb="0" eb="2">
      <t>コクチ</t>
    </rPh>
    <rPh sb="2" eb="3">
      <t>ラン</t>
    </rPh>
    <rPh sb="4" eb="6">
      <t>カクニン</t>
    </rPh>
    <phoneticPr fontId="2"/>
  </si>
  <si>
    <t>のうえ、記入</t>
    <rPh sb="4" eb="6">
      <t>キニュウ</t>
    </rPh>
    <phoneticPr fontId="2"/>
  </si>
  <si>
    <t>（円）</t>
    <rPh sb="1" eb="2">
      <t>エン</t>
    </rPh>
    <phoneticPr fontId="2"/>
  </si>
  <si>
    <t>告知事項「2」「3」</t>
    <rPh sb="0" eb="2">
      <t>コクチ</t>
    </rPh>
    <rPh sb="2" eb="4">
      <t>ジコウ</t>
    </rPh>
    <phoneticPr fontId="2"/>
  </si>
  <si>
    <t>項目番号</t>
    <rPh sb="0" eb="2">
      <t>コウモク</t>
    </rPh>
    <rPh sb="2" eb="4">
      <t>バンゴウ</t>
    </rPh>
    <phoneticPr fontId="2"/>
  </si>
  <si>
    <t>金額</t>
    <rPh sb="0" eb="2">
      <t>キンガク</t>
    </rPh>
    <phoneticPr fontId="2"/>
  </si>
  <si>
    <t>（万円）</t>
    <rPh sb="1" eb="3">
      <t>マンエン</t>
    </rPh>
    <phoneticPr fontId="2"/>
  </si>
  <si>
    <t>保険金額</t>
    <rPh sb="0" eb="2">
      <t>ホケン</t>
    </rPh>
    <rPh sb="2" eb="4">
      <t>キンガク</t>
    </rPh>
    <phoneticPr fontId="2"/>
  </si>
  <si>
    <t>年号</t>
    <rPh sb="0" eb="2">
      <t>ネンゴウ</t>
    </rPh>
    <phoneticPr fontId="2"/>
  </si>
  <si>
    <t>1.男性</t>
    <rPh sb="2" eb="4">
      <t>ダンセイ</t>
    </rPh>
    <phoneticPr fontId="2"/>
  </si>
  <si>
    <t>2.女性</t>
    <rPh sb="2" eb="4">
      <t>ジョセイ</t>
    </rPh>
    <phoneticPr fontId="2"/>
  </si>
  <si>
    <t>生年月日</t>
    <rPh sb="0" eb="2">
      <t>セイネン</t>
    </rPh>
    <rPh sb="2" eb="4">
      <t>ガッピ</t>
    </rPh>
    <phoneticPr fontId="2"/>
  </si>
  <si>
    <t>性別</t>
    <rPh sb="0" eb="2">
      <t>セイベツ</t>
    </rPh>
    <phoneticPr fontId="2"/>
  </si>
  <si>
    <t>被保険者氏名（カタカナ）</t>
    <rPh sb="0" eb="4">
      <t>ヒホケンシャ</t>
    </rPh>
    <rPh sb="4" eb="6">
      <t>シメイ</t>
    </rPh>
    <phoneticPr fontId="2"/>
  </si>
  <si>
    <t>県コード</t>
    <rPh sb="0" eb="1">
      <t>ケン</t>
    </rPh>
    <phoneticPr fontId="2"/>
  </si>
  <si>
    <t>施設種類コード</t>
    <rPh sb="0" eb="2">
      <t>シセツ</t>
    </rPh>
    <rPh sb="2" eb="4">
      <t>シュルイ</t>
    </rPh>
    <phoneticPr fontId="2"/>
  </si>
  <si>
    <t>事業所コード</t>
    <rPh sb="0" eb="3">
      <t>ジギョウショ</t>
    </rPh>
    <phoneticPr fontId="2"/>
  </si>
  <si>
    <t>法</t>
    <rPh sb="0" eb="1">
      <t>ホウ</t>
    </rPh>
    <phoneticPr fontId="2"/>
  </si>
  <si>
    <t>施</t>
    <rPh sb="0" eb="1">
      <t>シ</t>
    </rPh>
    <phoneticPr fontId="2"/>
  </si>
  <si>
    <t>設</t>
    <rPh sb="0" eb="1">
      <t>セツ</t>
    </rPh>
    <phoneticPr fontId="2"/>
  </si>
  <si>
    <t>（</t>
    <phoneticPr fontId="2"/>
  </si>
  <si>
    <t>ゴ</t>
    <phoneticPr fontId="2"/>
  </si>
  <si>
    <t>ム</t>
    <phoneticPr fontId="2"/>
  </si>
  <si>
    <t>所在地</t>
    <rPh sb="0" eb="3">
      <t>ショザイチ</t>
    </rPh>
    <phoneticPr fontId="2"/>
  </si>
  <si>
    <t>内容</t>
    <rPh sb="0" eb="2">
      <t>ナイヨウ</t>
    </rPh>
    <phoneticPr fontId="2"/>
  </si>
  <si>
    <t>有無</t>
    <rPh sb="0" eb="2">
      <t>ウム</t>
    </rPh>
    <phoneticPr fontId="2"/>
  </si>
  <si>
    <t>性別　１．男性　２．女性</t>
    <rPh sb="0" eb="2">
      <t>セイベツ</t>
    </rPh>
    <rPh sb="5" eb="7">
      <t>ダンセイ</t>
    </rPh>
    <rPh sb="10" eb="12">
      <t>ジョセイ</t>
    </rPh>
    <phoneticPr fontId="2"/>
  </si>
  <si>
    <t>年号　３．昭和　４．平成</t>
    <rPh sb="0" eb="2">
      <t>ネンゴウ</t>
    </rPh>
    <rPh sb="5" eb="7">
      <t>ショウワ</t>
    </rPh>
    <rPh sb="10" eb="12">
      <t>ヘイセイ</t>
    </rPh>
    <phoneticPr fontId="2"/>
  </si>
  <si>
    <t>受付</t>
    <rPh sb="0" eb="2">
      <t>ウケツケ</t>
    </rPh>
    <phoneticPr fontId="2"/>
  </si>
  <si>
    <t>氏名コード</t>
    <rPh sb="0" eb="2">
      <t>シメイ</t>
    </rPh>
    <phoneticPr fontId="2"/>
  </si>
  <si>
    <t>支社名</t>
    <rPh sb="0" eb="2">
      <t>シシャ</t>
    </rPh>
    <rPh sb="2" eb="3">
      <t>ナ</t>
    </rPh>
    <phoneticPr fontId="2"/>
  </si>
  <si>
    <t>－</t>
    <phoneticPr fontId="2"/>
  </si>
  <si>
    <t>支社支部コード</t>
    <rPh sb="0" eb="2">
      <t>シシャ</t>
    </rPh>
    <rPh sb="2" eb="4">
      <t>シブ</t>
    </rPh>
    <phoneticPr fontId="2"/>
  </si>
  <si>
    <t>に該当する場合は</t>
    <rPh sb="1" eb="3">
      <t>ガイトウ</t>
    </rPh>
    <rPh sb="5" eb="7">
      <t>バアイ</t>
    </rPh>
    <phoneticPr fontId="2"/>
  </si>
  <si>
    <t>日額（円）</t>
    <rPh sb="0" eb="2">
      <t>ニチガク</t>
    </rPh>
    <rPh sb="3" eb="4">
      <t>エン</t>
    </rPh>
    <phoneticPr fontId="2"/>
  </si>
  <si>
    <t>取扱者</t>
    <phoneticPr fontId="2"/>
  </si>
  <si>
    <t>営業部名</t>
    <phoneticPr fontId="2"/>
  </si>
  <si>
    <t>生命保険会社の職員・代理店がお客様の告知に際し、事実を告知することを妨げたり、あるいは事実と違うことを告知するよう勧めることはありません。</t>
    <phoneticPr fontId="2"/>
  </si>
  <si>
    <t>ご</t>
    <phoneticPr fontId="2"/>
  </si>
  <si>
    <t>意</t>
    <rPh sb="0" eb="1">
      <t>イ</t>
    </rPh>
    <phoneticPr fontId="2"/>
  </si>
  <si>
    <t>代表者役職名・氏名</t>
    <rPh sb="0" eb="3">
      <t>ダイヒョウシャ</t>
    </rPh>
    <rPh sb="3" eb="5">
      <t>ヤクショク</t>
    </rPh>
    <rPh sb="5" eb="6">
      <t>ナ</t>
    </rPh>
    <rPh sb="7" eb="9">
      <t>シメイ</t>
    </rPh>
    <phoneticPr fontId="2"/>
  </si>
  <si>
    <t>効　力</t>
    <rPh sb="0" eb="1">
      <t>コウ</t>
    </rPh>
    <rPh sb="2" eb="3">
      <t>チカラ</t>
    </rPh>
    <phoneticPr fontId="2"/>
  </si>
  <si>
    <t>発生日</t>
    <rPh sb="0" eb="2">
      <t>ハッセイ</t>
    </rPh>
    <rPh sb="2" eb="3">
      <t>ビ</t>
    </rPh>
    <phoneticPr fontId="2"/>
  </si>
  <si>
    <t>代表者名：</t>
    <rPh sb="0" eb="3">
      <t>ダイヒョウシャ</t>
    </rPh>
    <rPh sb="3" eb="4">
      <t>ナ</t>
    </rPh>
    <phoneticPr fontId="2"/>
  </si>
  <si>
    <t>団体名：公益財団法人　社会福祉振興・試験センター</t>
    <rPh sb="0" eb="2">
      <t>ダンタイ</t>
    </rPh>
    <rPh sb="2" eb="3">
      <t>ナ</t>
    </rPh>
    <rPh sb="15" eb="17">
      <t>シンコウ</t>
    </rPh>
    <phoneticPr fontId="2"/>
  </si>
  <si>
    <t>４．</t>
    <phoneticPr fontId="2"/>
  </si>
  <si>
    <t>契約者</t>
    <rPh sb="0" eb="3">
      <t>ケイヤクシャ</t>
    </rPh>
    <phoneticPr fontId="2"/>
  </si>
  <si>
    <t>届出印</t>
    <rPh sb="0" eb="3">
      <t>トドケデイン</t>
    </rPh>
    <phoneticPr fontId="2"/>
  </si>
  <si>
    <t>申込（告知）日</t>
    <rPh sb="0" eb="2">
      <t>モウシコミ</t>
    </rPh>
    <rPh sb="3" eb="5">
      <t>コクチ</t>
    </rPh>
    <rPh sb="6" eb="7">
      <t>ヒ</t>
    </rPh>
    <phoneticPr fontId="2"/>
  </si>
  <si>
    <t>社会福祉施設従事者相互保険（団体定期保険）</t>
    <rPh sb="14" eb="16">
      <t>ダンタイ</t>
    </rPh>
    <rPh sb="16" eb="18">
      <t>テイキ</t>
    </rPh>
    <rPh sb="18" eb="20">
      <t>ホケン</t>
    </rPh>
    <phoneticPr fontId="2"/>
  </si>
  <si>
    <t>総合医療保険（団体型）</t>
    <rPh sb="0" eb="2">
      <t>ソウゴウ</t>
    </rPh>
    <rPh sb="7" eb="9">
      <t>ダンタイ</t>
    </rPh>
    <rPh sb="9" eb="10">
      <t>ガタ</t>
    </rPh>
    <phoneticPr fontId="2"/>
  </si>
  <si>
    <t>告知事項</t>
    <phoneticPr fontId="2"/>
  </si>
  <si>
    <t>告知欄</t>
    <rPh sb="0" eb="2">
      <t>コクチ</t>
    </rPh>
    <rPh sb="2" eb="3">
      <t>ラン</t>
    </rPh>
    <phoneticPr fontId="2"/>
  </si>
  <si>
    <t>制度</t>
    <rPh sb="0" eb="2">
      <t>セイド</t>
    </rPh>
    <phoneticPr fontId="2"/>
  </si>
  <si>
    <t>※</t>
    <phoneticPr fontId="2"/>
  </si>
  <si>
    <t>健康上の理由で勤務に制限を加える必要のある方で、勤務先または医師等の</t>
    <phoneticPr fontId="2"/>
  </si>
  <si>
    <t>上記、告知事項（項目番号「１」）に該当する場合は、加入（増額）できません。</t>
    <phoneticPr fontId="2"/>
  </si>
  <si>
    <t>備考</t>
    <rPh sb="0" eb="2">
      <t>ビコウ</t>
    </rPh>
    <phoneticPr fontId="2"/>
  </si>
  <si>
    <t>人</t>
    <rPh sb="0" eb="1">
      <t>ヒト</t>
    </rPh>
    <phoneticPr fontId="2"/>
  </si>
  <si>
    <t>名</t>
    <rPh sb="0" eb="1">
      <t>ナ</t>
    </rPh>
    <phoneticPr fontId="2"/>
  </si>
  <si>
    <t>・</t>
    <phoneticPr fontId="2"/>
  </si>
  <si>
    <t>施</t>
    <rPh sb="0" eb="1">
      <t>シ</t>
    </rPh>
    <phoneticPr fontId="2"/>
  </si>
  <si>
    <t>）</t>
    <phoneticPr fontId="2"/>
  </si>
  <si>
    <t>現在の加入</t>
    <rPh sb="0" eb="2">
      <t>ゲンザイ</t>
    </rPh>
    <rPh sb="3" eb="5">
      <t>カニュウ</t>
    </rPh>
    <phoneticPr fontId="2"/>
  </si>
  <si>
    <t>セイ</t>
    <phoneticPr fontId="2"/>
  </si>
  <si>
    <t>メイ</t>
    <phoneticPr fontId="2"/>
  </si>
  <si>
    <t>社会福祉施設従事者相互保険（団体定期保険）</t>
    <rPh sb="0" eb="2">
      <t>シャカイ</t>
    </rPh>
    <rPh sb="2" eb="4">
      <t>フクシ</t>
    </rPh>
    <rPh sb="4" eb="6">
      <t>シセツ</t>
    </rPh>
    <rPh sb="6" eb="9">
      <t>ジュウジシャ</t>
    </rPh>
    <rPh sb="9" eb="11">
      <t>ソウゴ</t>
    </rPh>
    <rPh sb="11" eb="13">
      <t>ホケン</t>
    </rPh>
    <rPh sb="14" eb="16">
      <t>ダンタイ</t>
    </rPh>
    <rPh sb="16" eb="18">
      <t>テイキ</t>
    </rPh>
    <rPh sb="18" eb="20">
      <t>ホケン</t>
    </rPh>
    <phoneticPr fontId="2"/>
  </si>
  <si>
    <t>申込保険</t>
    <rPh sb="0" eb="2">
      <t>モウシコミ</t>
    </rPh>
    <rPh sb="2" eb="4">
      <t>ホケン</t>
    </rPh>
    <phoneticPr fontId="2"/>
  </si>
  <si>
    <t>現在の</t>
    <rPh sb="0" eb="2">
      <t>ゲンザイ</t>
    </rPh>
    <phoneticPr fontId="2"/>
  </si>
  <si>
    <t>加入金額</t>
    <rPh sb="0" eb="2">
      <t>カニュウ</t>
    </rPh>
    <rPh sb="2" eb="4">
      <t>キンガク</t>
    </rPh>
    <phoneticPr fontId="2"/>
  </si>
  <si>
    <t>申込入院</t>
    <rPh sb="0" eb="2">
      <t>モウシコミ</t>
    </rPh>
    <rPh sb="2" eb="4">
      <t>ニュウイン</t>
    </rPh>
    <phoneticPr fontId="2"/>
  </si>
  <si>
    <t>給付金</t>
    <rPh sb="0" eb="3">
      <t>キュウフキン</t>
    </rPh>
    <phoneticPr fontId="2"/>
  </si>
  <si>
    <t>記号証券番号　932-5595／900-95235</t>
  </si>
  <si>
    <t>この保険制度および保険契約の内容・医療保障保険契約内容登録制度ならびに、この保険にかかわる個人情報の取扱いについて、</t>
    <rPh sb="2" eb="4">
      <t>ホケン</t>
    </rPh>
    <rPh sb="4" eb="6">
      <t>セイド</t>
    </rPh>
    <rPh sb="9" eb="11">
      <t>ホケン</t>
    </rPh>
    <rPh sb="11" eb="13">
      <t>ケイヤク</t>
    </rPh>
    <rPh sb="14" eb="16">
      <t>ナイヨウ</t>
    </rPh>
    <rPh sb="17" eb="19">
      <t>イリョウ</t>
    </rPh>
    <rPh sb="19" eb="21">
      <t>ホショウ</t>
    </rPh>
    <rPh sb="21" eb="23">
      <t>ホケン</t>
    </rPh>
    <rPh sb="23" eb="25">
      <t>ケイヤク</t>
    </rPh>
    <rPh sb="25" eb="27">
      <t>ナイヨウ</t>
    </rPh>
    <rPh sb="27" eb="29">
      <t>トウロク</t>
    </rPh>
    <rPh sb="29" eb="31">
      <t>セイド</t>
    </rPh>
    <rPh sb="38" eb="40">
      <t>ホケン</t>
    </rPh>
    <rPh sb="45" eb="47">
      <t>コジン</t>
    </rPh>
    <rPh sb="47" eb="49">
      <t>ジョウホウ</t>
    </rPh>
    <rPh sb="50" eb="52">
      <t>トリアツカイ</t>
    </rPh>
    <phoneticPr fontId="2"/>
  </si>
  <si>
    <t>社会福祉施設従事者相互保険（団体定期保険）について、次の方の新規加入・保険金増額等の際には、以下告知事項２項、３項に該当しない場合でも「被保険者の告知書」</t>
    <rPh sb="46" eb="48">
      <t>イカ</t>
    </rPh>
    <rPh sb="53" eb="54">
      <t>コウ</t>
    </rPh>
    <rPh sb="56" eb="57">
      <t>コウ</t>
    </rPh>
    <phoneticPr fontId="2"/>
  </si>
  <si>
    <t>指示により労働時間（日数）短縮の特別扱を受けている場合をいいます。</t>
    <phoneticPr fontId="2"/>
  </si>
  <si>
    <t>１.</t>
    <phoneticPr fontId="2"/>
  </si>
  <si>
    <t>２.</t>
    <phoneticPr fontId="2"/>
  </si>
  <si>
    <t>３.</t>
    <phoneticPr fontId="2"/>
  </si>
  <si>
    <t>告知日から過去５年以内に、病気またはけがにより、継続</t>
    <phoneticPr fontId="2"/>
  </si>
  <si>
    <t>　方を含む）</t>
    <phoneticPr fontId="2"/>
  </si>
  <si>
    <t>（幹事会社）日本生命保険相互会社</t>
    <rPh sb="1" eb="3">
      <t>カンジ</t>
    </rPh>
    <rPh sb="3" eb="5">
      <t>カイシャ</t>
    </rPh>
    <rPh sb="6" eb="8">
      <t>ニホン</t>
    </rPh>
    <rPh sb="8" eb="10">
      <t>セイメイ</t>
    </rPh>
    <rPh sb="10" eb="12">
      <t>ホケン</t>
    </rPh>
    <rPh sb="12" eb="14">
      <t>ソウゴ</t>
    </rPh>
    <rPh sb="14" eb="16">
      <t>カイシャ</t>
    </rPh>
    <phoneticPr fontId="2"/>
  </si>
  <si>
    <t>をご提出ください。</t>
    <phoneticPr fontId="2"/>
  </si>
  <si>
    <t>告知</t>
    <rPh sb="0" eb="2">
      <t>コクチ</t>
    </rPh>
    <phoneticPr fontId="2"/>
  </si>
  <si>
    <t>「加入申込書兼告知書」等への記入の有無にかかわらず、当社で保有するお客様情報により、ご加入もしくは増額等をお断りすることがあります。</t>
    <rPh sb="1" eb="3">
      <t>カニュウ</t>
    </rPh>
    <rPh sb="3" eb="6">
      <t>モウシコミショ</t>
    </rPh>
    <rPh sb="6" eb="7">
      <t>ケン</t>
    </rPh>
    <rPh sb="7" eb="10">
      <t>コクチショ</t>
    </rPh>
    <rPh sb="11" eb="12">
      <t>トウ</t>
    </rPh>
    <rPh sb="14" eb="16">
      <t>キニュウ</t>
    </rPh>
    <rPh sb="17" eb="19">
      <t>ウム</t>
    </rPh>
    <rPh sb="26" eb="28">
      <t>トウシャ</t>
    </rPh>
    <rPh sb="29" eb="31">
      <t>ホユウ</t>
    </rPh>
    <rPh sb="34" eb="35">
      <t>キャク</t>
    </rPh>
    <rPh sb="35" eb="36">
      <t>サマ</t>
    </rPh>
    <rPh sb="36" eb="38">
      <t>ジョウホウ</t>
    </rPh>
    <rPh sb="43" eb="45">
      <t>カニュウ</t>
    </rPh>
    <rPh sb="49" eb="51">
      <t>ゾウガク</t>
    </rPh>
    <rPh sb="51" eb="52">
      <t>トウ</t>
    </rPh>
    <rPh sb="54" eb="55">
      <t>コトワ</t>
    </rPh>
    <phoneticPr fontId="2"/>
  </si>
  <si>
    <t>該当しない場合・・・</t>
    <phoneticPr fontId="2"/>
  </si>
  <si>
    <t>該当する場合　・・・</t>
    <phoneticPr fontId="2"/>
  </si>
  <si>
    <t>社会福祉施設従事者相互保険（団体定期保険）・総合医療保険（団体型）　加入申込書兼告知書・異動報告書（１表）</t>
    <rPh sb="14" eb="16">
      <t>ダンタイ</t>
    </rPh>
    <rPh sb="16" eb="18">
      <t>テイキ</t>
    </rPh>
    <rPh sb="18" eb="20">
      <t>ホケン</t>
    </rPh>
    <rPh sb="29" eb="31">
      <t>ダンタイ</t>
    </rPh>
    <rPh sb="31" eb="32">
      <t>ガタ</t>
    </rPh>
    <rPh sb="51" eb="52">
      <t>ヒョウ</t>
    </rPh>
    <phoneticPr fontId="2"/>
  </si>
  <si>
    <t>施設印</t>
    <phoneticPr fontId="2"/>
  </si>
  <si>
    <t>押印要</t>
    <phoneticPr fontId="2"/>
  </si>
  <si>
    <t>１表の提出が複数枚となる</t>
    <phoneticPr fontId="2"/>
  </si>
  <si>
    <t>場合、必ずすべての１表に</t>
    <phoneticPr fontId="2"/>
  </si>
  <si>
    <t>被保険者の</t>
    <rPh sb="0" eb="4">
      <t>ヒホケンシャ</t>
    </rPh>
    <phoneticPr fontId="2"/>
  </si>
  <si>
    <t>加入同意印</t>
    <rPh sb="0" eb="2">
      <t>カニュウ</t>
    </rPh>
    <rPh sb="2" eb="4">
      <t>ドウイ</t>
    </rPh>
    <rPh sb="4" eb="5">
      <t>イン</t>
    </rPh>
    <phoneticPr fontId="2"/>
  </si>
  <si>
    <t>・非常勤役員等の加入が認められた制度で、常勤ではない等の理由で、以下告知事項に該当するかどうかの判断が困難な方</t>
    <rPh sb="32" eb="34">
      <t>イカ</t>
    </rPh>
    <phoneticPr fontId="2"/>
  </si>
  <si>
    <t>施設印を押印してください。</t>
    <phoneticPr fontId="2"/>
  </si>
  <si>
    <t>以下の「効力発生日」から効力が発生することを承知のうえ、以下被保険者について加入（増額）の申込みをします。なお、加入申込書兼告知書に記載の内容が事実に相違した場合は、契約（特約が付加されている場合は、特約を含みます。）の</t>
    <rPh sb="0" eb="2">
      <t>イカ</t>
    </rPh>
    <rPh sb="4" eb="6">
      <t>コウリョク</t>
    </rPh>
    <rPh sb="6" eb="8">
      <t>ハッセイ</t>
    </rPh>
    <rPh sb="28" eb="30">
      <t>イカ</t>
    </rPh>
    <phoneticPr fontId="2"/>
  </si>
  <si>
    <t>「無」を〇印で囲んでください。</t>
    <rPh sb="5" eb="6">
      <t>イン</t>
    </rPh>
    <phoneticPr fontId="2"/>
  </si>
  <si>
    <t>に記入してください。</t>
    <phoneticPr fontId="2"/>
  </si>
  <si>
    <t>「有」を〇印で囲んでください。</t>
    <phoneticPr fontId="2"/>
  </si>
  <si>
    <t>「被保険者の告知書」をあわせて提出してください。</t>
    <phoneticPr fontId="2"/>
  </si>
  <si>
    <t>７日以上にわたり、欠勤された方はいますか。</t>
    <rPh sb="2" eb="4">
      <t>イジョウ</t>
    </rPh>
    <phoneticPr fontId="2"/>
  </si>
  <si>
    <t>（病気やけがの治療のため公休・普通休暇等で欠勤した</t>
    <phoneticPr fontId="2"/>
  </si>
  <si>
    <t>してください。</t>
    <phoneticPr fontId="2"/>
  </si>
  <si>
    <t>「有」を〇印で囲んでください。</t>
    <rPh sb="5" eb="6">
      <t>イン</t>
    </rPh>
    <phoneticPr fontId="2"/>
  </si>
  <si>
    <t>提出してください。</t>
    <phoneticPr fontId="2"/>
  </si>
  <si>
    <t>「被保険者の告知書」をあわせて</t>
    <phoneticPr fontId="2"/>
  </si>
  <si>
    <t>上記、告知事項（項目番号「２」「３」）を確認のうえ、以下の告知欄（＊）</t>
    <rPh sb="26" eb="28">
      <t>イカ</t>
    </rPh>
    <phoneticPr fontId="2"/>
  </si>
  <si>
    <t>上記、告知事項を確認のうえ、以下の告知欄（＊）に記入</t>
    <rPh sb="14" eb="16">
      <t>イカ</t>
    </rPh>
    <phoneticPr fontId="2"/>
  </si>
  <si>
    <t>該当の項目番号を〇印で囲んでください。</t>
    <rPh sb="9" eb="10">
      <t>イン</t>
    </rPh>
    <phoneticPr fontId="2"/>
  </si>
  <si>
    <t>3.昭和</t>
    <rPh sb="2" eb="4">
      <t>ショウワ</t>
    </rPh>
    <phoneticPr fontId="2"/>
  </si>
  <si>
    <t>4.平成</t>
    <rPh sb="2" eb="4">
      <t>ヘイセイ</t>
    </rPh>
    <phoneticPr fontId="2"/>
  </si>
  <si>
    <t>設</t>
    <rPh sb="0" eb="1">
      <t>セツ</t>
    </rPh>
    <phoneticPr fontId="2"/>
  </si>
  <si>
    <t>可</t>
    <rPh sb="0" eb="1">
      <t>カ</t>
    </rPh>
    <phoneticPr fontId="2"/>
  </si>
  <si>
    <t>告知欄（＊）</t>
    <phoneticPr fontId="2"/>
  </si>
  <si>
    <t>記入してください。</t>
    <phoneticPr fontId="2"/>
  </si>
  <si>
    <t>告知欄(＊)</t>
    <rPh sb="0" eb="2">
      <t>コクチ</t>
    </rPh>
    <rPh sb="2" eb="3">
      <t>ラン</t>
    </rPh>
    <phoneticPr fontId="2"/>
  </si>
  <si>
    <t>申</t>
    <rPh sb="0" eb="1">
      <t>モウ</t>
    </rPh>
    <phoneticPr fontId="2"/>
  </si>
  <si>
    <t>コ</t>
    <phoneticPr fontId="2"/>
  </si>
  <si>
    <t>１．新規加入　２．脱退　３．転出※　４．転入※</t>
    <phoneticPr fontId="2"/>
  </si>
  <si>
    <t>９．総合医療保険（団体型）のみ新規加入（従事者相互保険加入者のみ選択可）</t>
    <rPh sb="2" eb="4">
      <t>ソウゴウ</t>
    </rPh>
    <rPh sb="4" eb="6">
      <t>イリョウ</t>
    </rPh>
    <rPh sb="6" eb="8">
      <t>ホケン</t>
    </rPh>
    <rPh sb="9" eb="11">
      <t>ダンタイ</t>
    </rPh>
    <rPh sb="11" eb="12">
      <t>ガタ</t>
    </rPh>
    <rPh sb="15" eb="17">
      <t>シンキ</t>
    </rPh>
    <rPh sb="17" eb="19">
      <t>カニュウ</t>
    </rPh>
    <rPh sb="20" eb="23">
      <t>ジュウジシャ</t>
    </rPh>
    <rPh sb="23" eb="25">
      <t>ソウゴ</t>
    </rPh>
    <rPh sb="25" eb="27">
      <t>ホケン</t>
    </rPh>
    <rPh sb="27" eb="30">
      <t>カニュウシャ</t>
    </rPh>
    <rPh sb="32" eb="34">
      <t>センタク</t>
    </rPh>
    <rPh sb="34" eb="35">
      <t>カ</t>
    </rPh>
    <phoneticPr fontId="2"/>
  </si>
  <si>
    <t>加入勧奨時に説明資料等を通知・配付され、了解したうえで、この保険契約の被保険者となること、および社会福祉施設従事者相互</t>
    <rPh sb="10" eb="11">
      <t>トウ</t>
    </rPh>
    <rPh sb="15" eb="17">
      <t>ハイフ</t>
    </rPh>
    <rPh sb="30" eb="32">
      <t>ホケン</t>
    </rPh>
    <rPh sb="32" eb="34">
      <t>ケイヤク</t>
    </rPh>
    <rPh sb="35" eb="39">
      <t>ヒホケンシャ</t>
    </rPh>
    <rPh sb="48" eb="50">
      <t>シャカイ</t>
    </rPh>
    <rPh sb="50" eb="52">
      <t>フクシ</t>
    </rPh>
    <rPh sb="52" eb="54">
      <t>シセツ</t>
    </rPh>
    <rPh sb="54" eb="57">
      <t>ジュウジシャ</t>
    </rPh>
    <rPh sb="57" eb="59">
      <t>ソウゴ</t>
    </rPh>
    <phoneticPr fontId="2"/>
  </si>
  <si>
    <t>給付金受取人は被保険者本人となることに同意し押印します。</t>
    <rPh sb="0" eb="3">
      <t>キュウフキン</t>
    </rPh>
    <rPh sb="3" eb="6">
      <t>ウケトリニン</t>
    </rPh>
    <rPh sb="7" eb="11">
      <t>ヒホケンシャ</t>
    </rPh>
    <rPh sb="11" eb="13">
      <t>ホンニン</t>
    </rPh>
    <phoneticPr fontId="2"/>
  </si>
  <si>
    <t>保険（団体定期保険）の死亡保険金・災害保険金・障がい給付金・入院給付金受取人は事業主となり、総合医療保険（団体型）の</t>
    <rPh sb="3" eb="5">
      <t>ダンタイ</t>
    </rPh>
    <rPh sb="5" eb="7">
      <t>テイキ</t>
    </rPh>
    <rPh sb="7" eb="9">
      <t>ホケン</t>
    </rPh>
    <rPh sb="11" eb="13">
      <t>シボウ</t>
    </rPh>
    <rPh sb="13" eb="16">
      <t>ホケンキン</t>
    </rPh>
    <rPh sb="17" eb="19">
      <t>サイガイ</t>
    </rPh>
    <rPh sb="19" eb="22">
      <t>ホケンキン</t>
    </rPh>
    <rPh sb="23" eb="24">
      <t>ショウ</t>
    </rPh>
    <rPh sb="26" eb="29">
      <t>キュウフキン</t>
    </rPh>
    <rPh sb="30" eb="32">
      <t>ニュウイン</t>
    </rPh>
    <rPh sb="32" eb="35">
      <t>キュウフキン</t>
    </rPh>
    <rPh sb="35" eb="38">
      <t>ウケトリニン</t>
    </rPh>
    <rPh sb="39" eb="42">
      <t>ジギョウヌシ</t>
    </rPh>
    <rPh sb="46" eb="48">
      <t>ソウゴウ</t>
    </rPh>
    <rPh sb="48" eb="50">
      <t>イリョウ</t>
    </rPh>
    <rPh sb="50" eb="52">
      <t>ホケン</t>
    </rPh>
    <rPh sb="53" eb="55">
      <t>ダンタイ</t>
    </rPh>
    <rPh sb="55" eb="56">
      <t>ガタ</t>
    </rPh>
    <phoneticPr fontId="2"/>
  </si>
  <si>
    <t>込</t>
    <rPh sb="0" eb="1">
      <t>コ</t>
    </rPh>
    <phoneticPr fontId="2"/>
  </si>
  <si>
    <t>ー</t>
    <phoneticPr fontId="2"/>
  </si>
  <si>
    <t>ド</t>
    <phoneticPr fontId="2"/>
  </si>
  <si>
    <t>★【同意印鑑】新規加入（転入時の新規加入を含む）・増額時のみ必要</t>
    <rPh sb="2" eb="4">
      <t>ドウイ</t>
    </rPh>
    <rPh sb="4" eb="6">
      <t>インカン</t>
    </rPh>
    <rPh sb="7" eb="9">
      <t>シンキ</t>
    </rPh>
    <rPh sb="9" eb="11">
      <t>カニュウ</t>
    </rPh>
    <rPh sb="12" eb="14">
      <t>テンニュウ</t>
    </rPh>
    <rPh sb="14" eb="15">
      <t>ジ</t>
    </rPh>
    <rPh sb="16" eb="18">
      <t>シンキ</t>
    </rPh>
    <rPh sb="18" eb="20">
      <t>カニュウ</t>
    </rPh>
    <rPh sb="21" eb="22">
      <t>フク</t>
    </rPh>
    <rPh sb="25" eb="27">
      <t>ゾウガク</t>
    </rPh>
    <rPh sb="27" eb="28">
      <t>トキ</t>
    </rPh>
    <rPh sb="30" eb="32">
      <t>ヒツヨウ</t>
    </rPh>
    <phoneticPr fontId="2"/>
  </si>
  <si>
    <t>複数の保険会社による共同取扱契約の場合、幹事会社が他の引受保険会社から委任を受けて事務を行いますが、引受保険会社は引受割合に応じて保険契約上の権利を有し義務を負うものであり、相互に連帯して責任を負うものではありません。また、将来に向かって、引受保険会社および引受割合の変更もあり得ます。</t>
    <rPh sb="94" eb="96">
      <t>セキニン</t>
    </rPh>
    <rPh sb="97" eb="98">
      <t>オ</t>
    </rPh>
    <rPh sb="112" eb="114">
      <t>ショウライ</t>
    </rPh>
    <rPh sb="115" eb="116">
      <t>ム</t>
    </rPh>
    <rPh sb="120" eb="122">
      <t>ヒキウケ</t>
    </rPh>
    <rPh sb="122" eb="124">
      <t>ホケン</t>
    </rPh>
    <rPh sb="124" eb="126">
      <t>カイシャ</t>
    </rPh>
    <rPh sb="129" eb="131">
      <t>ヒキウケ</t>
    </rPh>
    <rPh sb="131" eb="133">
      <t>ワリアイ</t>
    </rPh>
    <rPh sb="134" eb="136">
      <t>ヘンコウ</t>
    </rPh>
    <rPh sb="139" eb="140">
      <t>エ</t>
    </rPh>
    <phoneticPr fontId="2"/>
  </si>
  <si>
    <t>全部または一部を解除されても異議を申しません。この申込みについては、被保険者の加入同意印をもって同意確認を行いました。なお、契約者にて、社会福祉施設従事者相互保険（団体定期保険）および総合医療保険（団体型）の告知事項を確認し、</t>
    <rPh sb="62" eb="65">
      <t>ケイヤクシャ</t>
    </rPh>
    <rPh sb="68" eb="70">
      <t>シャカイ</t>
    </rPh>
    <rPh sb="70" eb="72">
      <t>フクシ</t>
    </rPh>
    <rPh sb="72" eb="74">
      <t>シセツ</t>
    </rPh>
    <rPh sb="74" eb="77">
      <t>ジュウジシャ</t>
    </rPh>
    <rPh sb="77" eb="79">
      <t>ソウゴ</t>
    </rPh>
    <rPh sb="79" eb="81">
      <t>ホケン</t>
    </rPh>
    <rPh sb="82" eb="84">
      <t>ダンタイ</t>
    </rPh>
    <rPh sb="84" eb="86">
      <t>テイキ</t>
    </rPh>
    <rPh sb="86" eb="88">
      <t>ホケン</t>
    </rPh>
    <rPh sb="92" eb="94">
      <t>ソウゴウ</t>
    </rPh>
    <rPh sb="94" eb="96">
      <t>イリョウ</t>
    </rPh>
    <rPh sb="96" eb="98">
      <t>ホケン</t>
    </rPh>
    <rPh sb="99" eb="101">
      <t>ダンタイ</t>
    </rPh>
    <rPh sb="101" eb="102">
      <t>ガタ</t>
    </rPh>
    <rPh sb="104" eb="106">
      <t>コクチ</t>
    </rPh>
    <rPh sb="106" eb="108">
      <t>ジコウ</t>
    </rPh>
    <rPh sb="109" eb="111">
      <t>カクニン</t>
    </rPh>
    <phoneticPr fontId="2"/>
  </si>
  <si>
    <t>社会福祉施設従事者相互保険（団体定期保険）については、以下の告知事項の１項に該当しないことを確認しました。</t>
    <phoneticPr fontId="2"/>
  </si>
  <si>
    <t>被保険者情報</t>
    <rPh sb="0" eb="4">
      <t>ヒホケンシャ</t>
    </rPh>
    <rPh sb="4" eb="6">
      <t>ジョウホウ</t>
    </rPh>
    <phoneticPr fontId="2"/>
  </si>
  <si>
    <t>※［施設間での転出入発生時に使用］「３．転出」は制度の脱退のお手続き、</t>
    <rPh sb="2" eb="4">
      <t>シセツ</t>
    </rPh>
    <rPh sb="4" eb="5">
      <t>アイダ</t>
    </rPh>
    <rPh sb="7" eb="10">
      <t>テンシュツニュウ</t>
    </rPh>
    <rPh sb="10" eb="12">
      <t>ハッセイ</t>
    </rPh>
    <rPh sb="12" eb="13">
      <t>トキ</t>
    </rPh>
    <rPh sb="14" eb="16">
      <t>シヨウ</t>
    </rPh>
    <rPh sb="20" eb="22">
      <t>テンシュツ</t>
    </rPh>
    <rPh sb="24" eb="26">
      <t>セイド</t>
    </rPh>
    <rPh sb="27" eb="29">
      <t>ダッタイ</t>
    </rPh>
    <rPh sb="31" eb="33">
      <t>テツヅ</t>
    </rPh>
    <phoneticPr fontId="2"/>
  </si>
  <si>
    <t>　「４．転入」は制度への新規加入のお手続きとなります。</t>
    <rPh sb="18" eb="20">
      <t>テツヅ</t>
    </rPh>
    <phoneticPr fontId="2"/>
  </si>
  <si>
    <t>申込書提出締切日については、募集パンフレットをご確認ください。</t>
    <rPh sb="0" eb="3">
      <t>モウシコミショ</t>
    </rPh>
    <rPh sb="3" eb="5">
      <t>テイシュツ</t>
    </rPh>
    <rPh sb="5" eb="8">
      <t>シメキリビ</t>
    </rPh>
    <rPh sb="14" eb="16">
      <t>ボシュウ</t>
    </rPh>
    <rPh sb="24" eb="26">
      <t>カクニン</t>
    </rPh>
    <phoneticPr fontId="2"/>
  </si>
  <si>
    <t>５．氏名の変更・訂正　６．生年月日訂正　７．性別訂正　８．死亡</t>
    <rPh sb="5" eb="7">
      <t>ヘンコウ</t>
    </rPh>
    <rPh sb="8" eb="10">
      <t>テイセイ</t>
    </rPh>
    <phoneticPr fontId="2"/>
  </si>
  <si>
    <t>申込コード</t>
    <rPh sb="0" eb="2">
      <t>モウシコミ</t>
    </rPh>
    <phoneticPr fontId="2"/>
  </si>
  <si>
    <t>被保険者同意の重要性を十分にご理解いただき、中途加入者、増減額者全員に対して契約内容の通知を行い、同意確認を実施していただきますようお願いいたします。</t>
    <phoneticPr fontId="2"/>
  </si>
  <si>
    <t>入」の方は記入不要）</t>
    <phoneticPr fontId="2"/>
  </si>
  <si>
    <t>（申込コード「１．新規加</t>
    <phoneticPr fontId="2"/>
  </si>
  <si>
    <t>【右づめ記入／前「0」不要】</t>
    <phoneticPr fontId="2"/>
  </si>
  <si>
    <t>●申込コード「8．死亡」の場合</t>
    <rPh sb="1" eb="3">
      <t>モウシコミ</t>
    </rPh>
    <rPh sb="9" eb="11">
      <t>シボウ</t>
    </rPh>
    <rPh sb="13" eb="15">
      <t>バアイ</t>
    </rPh>
    <phoneticPr fontId="2"/>
  </si>
  <si>
    <t>●転出元・転入先の施設名を記入</t>
    <rPh sb="1" eb="3">
      <t>テンシュツ</t>
    </rPh>
    <rPh sb="3" eb="4">
      <t>モト</t>
    </rPh>
    <rPh sb="5" eb="7">
      <t>テンニュウ</t>
    </rPh>
    <rPh sb="7" eb="8">
      <t>サキ</t>
    </rPh>
    <rPh sb="9" eb="11">
      <t>シセツ</t>
    </rPh>
    <rPh sb="11" eb="12">
      <t>メイ</t>
    </rPh>
    <rPh sb="13" eb="15">
      <t>キニュウ</t>
    </rPh>
    <phoneticPr fontId="2"/>
  </si>
  <si>
    <t>　のみ死亡日を記入</t>
    <rPh sb="3" eb="6">
      <t>シボウビ</t>
    </rPh>
    <rPh sb="7" eb="9">
      <t>キニュウ</t>
    </rPh>
    <phoneticPr fontId="2"/>
  </si>
  <si>
    <t>令</t>
    <rPh sb="0" eb="1">
      <t>レイ</t>
    </rPh>
    <phoneticPr fontId="2"/>
  </si>
  <si>
    <t>和</t>
    <rPh sb="0" eb="1">
      <t>ワ</t>
    </rPh>
    <phoneticPr fontId="2"/>
  </si>
  <si>
    <t>※従事者相互保険の加入が</t>
    <phoneticPr fontId="2"/>
  </si>
  <si>
    <t>総合医療保険（団体型）</t>
    <phoneticPr fontId="2"/>
  </si>
  <si>
    <t>　条件となります。</t>
    <phoneticPr fontId="2"/>
  </si>
  <si>
    <t>（死亡日を記入）</t>
    <rPh sb="1" eb="4">
      <t>シボウビ</t>
    </rPh>
    <rPh sb="5" eb="7">
      <t>キニュウ</t>
    </rPh>
    <phoneticPr fontId="2"/>
  </si>
  <si>
    <t>●必要事項を入力後、「別シート【印刷用】１表加入申込書」をプリントアウトしてください。
●出力した「加入申込書兼告知書・異動報告書（１表）」には、必ず「施設印」を押印ください。
　また、入力内容によっては、「告知欄」への記入や「被保険者の加入同意欄」への押印が必要となりますので、ご注意ください。</t>
    <phoneticPr fontId="2"/>
  </si>
  <si>
    <t>法人名</t>
    <rPh sb="0" eb="2">
      <t>ホウジン</t>
    </rPh>
    <rPh sb="2" eb="3">
      <t>メイ</t>
    </rPh>
    <phoneticPr fontId="3"/>
  </si>
  <si>
    <t>総人数⇒</t>
    <rPh sb="0" eb="1">
      <t>ソウ</t>
    </rPh>
    <rPh sb="1" eb="3">
      <t>ニンズウ</t>
    </rPh>
    <phoneticPr fontId="3"/>
  </si>
  <si>
    <t>端数⇒</t>
    <rPh sb="0" eb="2">
      <t>ハスウ</t>
    </rPh>
    <phoneticPr fontId="3"/>
  </si>
  <si>
    <t>印刷⇒</t>
    <rPh sb="0" eb="2">
      <t>インサツ</t>
    </rPh>
    <phoneticPr fontId="3"/>
  </si>
  <si>
    <t>施設名</t>
    <rPh sb="0" eb="2">
      <t>シセツ</t>
    </rPh>
    <rPh sb="2" eb="3">
      <t>メイ</t>
    </rPh>
    <phoneticPr fontId="3"/>
  </si>
  <si>
    <t>郵便番号</t>
    <rPh sb="0" eb="4">
      <t>ユウビンバンゴウ</t>
    </rPh>
    <phoneticPr fontId="3"/>
  </si>
  <si>
    <t>住所</t>
  </si>
  <si>
    <t>代表者役職名</t>
    <rPh sb="0" eb="3">
      <t>ダイヒョウシャ</t>
    </rPh>
    <rPh sb="3" eb="6">
      <t>ヤクショクメイ</t>
    </rPh>
    <phoneticPr fontId="3"/>
  </si>
  <si>
    <t>氏名</t>
    <rPh sb="0" eb="2">
      <t>シメイ</t>
    </rPh>
    <phoneticPr fontId="3"/>
  </si>
  <si>
    <t>記入日・告知日</t>
    <rPh sb="0" eb="2">
      <t>キニュウ</t>
    </rPh>
    <rPh sb="2" eb="3">
      <t>ヒ</t>
    </rPh>
    <rPh sb="4" eb="6">
      <t>コクチ</t>
    </rPh>
    <rPh sb="6" eb="7">
      <t>ヒ</t>
    </rPh>
    <phoneticPr fontId="3"/>
  </si>
  <si>
    <t>効力発生日</t>
    <rPh sb="0" eb="2">
      <t>コウリョク</t>
    </rPh>
    <rPh sb="2" eb="4">
      <t>ハッセイ</t>
    </rPh>
    <rPh sb="4" eb="5">
      <t>ヒ</t>
    </rPh>
    <phoneticPr fontId="3"/>
  </si>
  <si>
    <t>加入コース</t>
    <rPh sb="0" eb="2">
      <t>カニュウ</t>
    </rPh>
    <phoneticPr fontId="3"/>
  </si>
  <si>
    <t>B3コース　200万円　病気入院3000円</t>
    <rPh sb="9" eb="11">
      <t>マンエン</t>
    </rPh>
    <phoneticPr fontId="3"/>
  </si>
  <si>
    <t>エラーメッセージ</t>
    <phoneticPr fontId="45"/>
  </si>
  <si>
    <t>都道府県</t>
    <rPh sb="0" eb="4">
      <t>トドウフケン</t>
    </rPh>
    <phoneticPr fontId="3"/>
  </si>
  <si>
    <t>03岩手</t>
  </si>
  <si>
    <t>施設種類コード</t>
    <rPh sb="0" eb="2">
      <t>シセツ</t>
    </rPh>
    <rPh sb="2" eb="4">
      <t>シュルイ</t>
    </rPh>
    <phoneticPr fontId="3"/>
  </si>
  <si>
    <t>事業所コード</t>
    <rPh sb="0" eb="3">
      <t>ジギョウショ</t>
    </rPh>
    <phoneticPr fontId="3"/>
  </si>
  <si>
    <t>被保険者情報</t>
    <rPh sb="0" eb="4">
      <t>ヒホケンシャ</t>
    </rPh>
    <rPh sb="4" eb="6">
      <t>ジョウホウ</t>
    </rPh>
    <phoneticPr fontId="3"/>
  </si>
  <si>
    <t>入力シート!E19</t>
  </si>
  <si>
    <t>No.</t>
    <phoneticPr fontId="3"/>
  </si>
  <si>
    <t>申込区分</t>
    <rPh sb="0" eb="2">
      <t>モウシコ</t>
    </rPh>
    <rPh sb="2" eb="4">
      <t>クブン</t>
    </rPh>
    <phoneticPr fontId="3"/>
  </si>
  <si>
    <r>
      <t xml:space="preserve">被保険者番号
</t>
    </r>
    <r>
      <rPr>
        <sz val="8"/>
        <color rgb="FFFF0000"/>
        <rFont val="游ゴシック"/>
        <family val="3"/>
        <charset val="128"/>
      </rPr>
      <t>（1.新規は入力不要です）</t>
    </r>
    <rPh sb="0" eb="4">
      <t>ヒホケンシャ</t>
    </rPh>
    <rPh sb="4" eb="6">
      <t>バンゴウ</t>
    </rPh>
    <rPh sb="10" eb="12">
      <t>シンキ</t>
    </rPh>
    <rPh sb="13" eb="15">
      <t>ニュウリョク</t>
    </rPh>
    <rPh sb="15" eb="17">
      <t>フヨウ</t>
    </rPh>
    <phoneticPr fontId="3"/>
  </si>
  <si>
    <r>
      <t xml:space="preserve">氏名（カナ）
</t>
    </r>
    <r>
      <rPr>
        <sz val="8"/>
        <color rgb="FFFF0000"/>
        <rFont val="游ゴシック"/>
        <family val="3"/>
        <charset val="128"/>
      </rPr>
      <t>※姓と名の間に必ずスペースを入力してください</t>
    </r>
    <rPh sb="0" eb="2">
      <t>シメイ</t>
    </rPh>
    <rPh sb="8" eb="9">
      <t>セイ</t>
    </rPh>
    <rPh sb="10" eb="11">
      <t>メイ</t>
    </rPh>
    <rPh sb="12" eb="13">
      <t>アイダ</t>
    </rPh>
    <rPh sb="14" eb="15">
      <t>カナラ</t>
    </rPh>
    <rPh sb="21" eb="23">
      <t>ニュウリョク</t>
    </rPh>
    <phoneticPr fontId="3"/>
  </si>
  <si>
    <r>
      <t xml:space="preserve">性別
</t>
    </r>
    <r>
      <rPr>
        <sz val="10"/>
        <color theme="1"/>
        <rFont val="游ゴシック"/>
        <family val="3"/>
        <charset val="128"/>
      </rPr>
      <t>男：1
女：2</t>
    </r>
    <rPh sb="0" eb="2">
      <t>セイベツ</t>
    </rPh>
    <rPh sb="3" eb="4">
      <t>オトコ</t>
    </rPh>
    <rPh sb="7" eb="8">
      <t>オンナ</t>
    </rPh>
    <phoneticPr fontId="3"/>
  </si>
  <si>
    <r>
      <t xml:space="preserve">生年月日
</t>
    </r>
    <r>
      <rPr>
        <sz val="8"/>
        <color theme="1"/>
        <rFont val="Meiryo UI"/>
        <family val="3"/>
        <charset val="128"/>
      </rPr>
      <t>上記ご参照の上ご入力ください</t>
    </r>
    <rPh sb="0" eb="2">
      <t>セイネン</t>
    </rPh>
    <rPh sb="2" eb="4">
      <t>ガッピ</t>
    </rPh>
    <rPh sb="5" eb="7">
      <t>ジョウキ</t>
    </rPh>
    <rPh sb="8" eb="10">
      <t>サンショウ</t>
    </rPh>
    <rPh sb="11" eb="12">
      <t>ウエ</t>
    </rPh>
    <rPh sb="13" eb="15">
      <t>ニュウリョク</t>
    </rPh>
    <phoneticPr fontId="3"/>
  </si>
  <si>
    <t>お届記入欄</t>
    <rPh sb="1" eb="2">
      <t>トド</t>
    </rPh>
    <rPh sb="2" eb="4">
      <t>キニュウ</t>
    </rPh>
    <rPh sb="4" eb="5">
      <t>ラン</t>
    </rPh>
    <phoneticPr fontId="3"/>
  </si>
  <si>
    <t>氏名分解</t>
    <rPh sb="0" eb="2">
      <t>シメイ</t>
    </rPh>
    <rPh sb="2" eb="4">
      <t>ブンカイ</t>
    </rPh>
    <phoneticPr fontId="3"/>
  </si>
  <si>
    <t>被保険者番号分解</t>
    <rPh sb="0" eb="4">
      <t>ヒホケンシャ</t>
    </rPh>
    <rPh sb="4" eb="6">
      <t>バンゴウ</t>
    </rPh>
    <rPh sb="6" eb="8">
      <t>ブンカイ</t>
    </rPh>
    <phoneticPr fontId="3"/>
  </si>
  <si>
    <t>生年月日分解</t>
    <rPh sb="0" eb="2">
      <t>セイネン</t>
    </rPh>
    <rPh sb="2" eb="4">
      <t>ガッピ</t>
    </rPh>
    <rPh sb="4" eb="6">
      <t>ブンカイ</t>
    </rPh>
    <phoneticPr fontId="3"/>
  </si>
  <si>
    <t>死亡日分解</t>
    <rPh sb="0" eb="3">
      <t>シボウビ</t>
    </rPh>
    <rPh sb="3" eb="5">
      <t>ブンカイ</t>
    </rPh>
    <phoneticPr fontId="3"/>
  </si>
  <si>
    <t>スペースなし文字列</t>
    <rPh sb="6" eb="9">
      <t>モジレツ</t>
    </rPh>
    <phoneticPr fontId="3"/>
  </si>
  <si>
    <t>カナチェック①</t>
    <phoneticPr fontId="3"/>
  </si>
  <si>
    <t>カナチェック②</t>
    <phoneticPr fontId="3"/>
  </si>
  <si>
    <t>漢字
チェック</t>
    <rPh sb="0" eb="2">
      <t>カンジ</t>
    </rPh>
    <phoneticPr fontId="3"/>
  </si>
  <si>
    <t>スペースなし
チェック</t>
    <phoneticPr fontId="3"/>
  </si>
  <si>
    <t>被保険者番号</t>
    <rPh sb="0" eb="4">
      <t>ヒホケンシャ</t>
    </rPh>
    <rPh sb="4" eb="6">
      <t>バンゴウ</t>
    </rPh>
    <phoneticPr fontId="2"/>
  </si>
  <si>
    <t>性別チェック</t>
    <rPh sb="0" eb="2">
      <t>セイベツ</t>
    </rPh>
    <phoneticPr fontId="3"/>
  </si>
  <si>
    <t>生年月日チェック</t>
    <rPh sb="0" eb="2">
      <t>セイネン</t>
    </rPh>
    <rPh sb="2" eb="4">
      <t>ガッピ</t>
    </rPh>
    <phoneticPr fontId="3"/>
  </si>
  <si>
    <t>死亡日</t>
    <rPh sb="0" eb="3">
      <t>シボウビ</t>
    </rPh>
    <phoneticPr fontId="3"/>
  </si>
  <si>
    <t>施設名</t>
    <phoneticPr fontId="2"/>
  </si>
  <si>
    <r>
      <t xml:space="preserve">死亡日
</t>
    </r>
    <r>
      <rPr>
        <sz val="8"/>
        <color rgb="FFFF0000"/>
        <rFont val="游ゴシック"/>
        <family val="3"/>
        <charset val="128"/>
      </rPr>
      <t>※死亡の場合は死亡日を記入ください</t>
    </r>
    <rPh sb="0" eb="2">
      <t>シボウ</t>
    </rPh>
    <rPh sb="2" eb="3">
      <t>ヒ</t>
    </rPh>
    <rPh sb="5" eb="7">
      <t>シボウ</t>
    </rPh>
    <rPh sb="8" eb="10">
      <t>バアイ</t>
    </rPh>
    <rPh sb="11" eb="13">
      <t>シボウ</t>
    </rPh>
    <rPh sb="13" eb="14">
      <t>ヒ</t>
    </rPh>
    <rPh sb="15" eb="17">
      <t>キニュウ</t>
    </rPh>
    <phoneticPr fontId="2"/>
  </si>
  <si>
    <r>
      <t xml:space="preserve">施設名
</t>
    </r>
    <r>
      <rPr>
        <sz val="8"/>
        <color rgb="FFFF0000"/>
        <rFont val="游ゴシック"/>
        <family val="3"/>
        <charset val="128"/>
      </rPr>
      <t>※転出入の場合は、転入先、転出元の施設名をご記入ください</t>
    </r>
    <rPh sb="0" eb="2">
      <t>シセツ</t>
    </rPh>
    <rPh sb="2" eb="3">
      <t>ナ</t>
    </rPh>
    <rPh sb="5" eb="8">
      <t>テンシュツニュウ</t>
    </rPh>
    <rPh sb="9" eb="11">
      <t>バアイ</t>
    </rPh>
    <rPh sb="13" eb="16">
      <t>テンニュウサキ</t>
    </rPh>
    <rPh sb="17" eb="19">
      <t>テンシュツ</t>
    </rPh>
    <rPh sb="19" eb="20">
      <t>モト</t>
    </rPh>
    <rPh sb="21" eb="23">
      <t>シセツ</t>
    </rPh>
    <rPh sb="23" eb="24">
      <t>メイ</t>
    </rPh>
    <rPh sb="26" eb="28">
      <t>キニュウ</t>
    </rPh>
    <phoneticPr fontId="2"/>
  </si>
  <si>
    <t>５．氏名の変更・訂正</t>
  </si>
  <si>
    <t>２．脱退</t>
  </si>
  <si>
    <t>３．転出</t>
  </si>
  <si>
    <t>４．転入</t>
  </si>
  <si>
    <t>８．死亡</t>
  </si>
  <si>
    <t>施設種類</t>
    <rPh sb="0" eb="4">
      <t>シセツシュルイ</t>
    </rPh>
    <phoneticPr fontId="2"/>
  </si>
  <si>
    <t>区分</t>
    <rPh sb="0" eb="2">
      <t>クブン</t>
    </rPh>
    <phoneticPr fontId="2"/>
  </si>
  <si>
    <t>加入対象施設・事業</t>
    <rPh sb="0" eb="4">
      <t>カニュウタイショウ</t>
    </rPh>
    <rPh sb="4" eb="6">
      <t>シセツ</t>
    </rPh>
    <rPh sb="7" eb="9">
      <t>ジギョウ</t>
    </rPh>
    <phoneticPr fontId="2"/>
  </si>
  <si>
    <t>コード</t>
    <phoneticPr fontId="2"/>
  </si>
  <si>
    <t>プルダウン</t>
    <phoneticPr fontId="2"/>
  </si>
  <si>
    <t xml:space="preserve"> (生保)</t>
    <rPh sb="2" eb="4">
      <t>セイホ</t>
    </rPh>
    <phoneticPr fontId="2"/>
  </si>
  <si>
    <t xml:space="preserve"> 救護施設</t>
    <rPh sb="1" eb="5">
      <t>キュウゴシセツ</t>
    </rPh>
    <phoneticPr fontId="2"/>
  </si>
  <si>
    <t xml:space="preserve"> 更生施設</t>
    <rPh sb="1" eb="3">
      <t>コウセイ</t>
    </rPh>
    <rPh sb="3" eb="5">
      <t>シセツ</t>
    </rPh>
    <phoneticPr fontId="2"/>
  </si>
  <si>
    <t xml:space="preserve"> 医療保護施設</t>
    <rPh sb="1" eb="7">
      <t>イリョウホゴシセツ</t>
    </rPh>
    <phoneticPr fontId="2"/>
  </si>
  <si>
    <t xml:space="preserve"> 授産施設（生活保護）</t>
    <rPh sb="1" eb="3">
      <t>ジュサン</t>
    </rPh>
    <rPh sb="3" eb="5">
      <t>シセツ</t>
    </rPh>
    <rPh sb="6" eb="10">
      <t>セイカツホゴ</t>
    </rPh>
    <phoneticPr fontId="2"/>
  </si>
  <si>
    <t xml:space="preserve"> 宿所提供施設</t>
    <rPh sb="1" eb="3">
      <t>シュクショ</t>
    </rPh>
    <rPh sb="3" eb="7">
      <t>テイキョウシセツ</t>
    </rPh>
    <phoneticPr fontId="2"/>
  </si>
  <si>
    <t xml:space="preserve"> 葬祭扶助</t>
    <rPh sb="1" eb="3">
      <t>ソウサイ</t>
    </rPh>
    <rPh sb="3" eb="5">
      <t>フジョ</t>
    </rPh>
    <phoneticPr fontId="2"/>
  </si>
  <si>
    <t xml:space="preserve"> (高齢)</t>
    <rPh sb="2" eb="4">
      <t>コウレイ</t>
    </rPh>
    <phoneticPr fontId="2"/>
  </si>
  <si>
    <t xml:space="preserve"> 養護老人ホーム</t>
    <rPh sb="1" eb="3">
      <t>ヨウゴ</t>
    </rPh>
    <rPh sb="3" eb="5">
      <t>ロウジン</t>
    </rPh>
    <phoneticPr fontId="2"/>
  </si>
  <si>
    <t xml:space="preserve"> 特別養護老人ホーム（介護老人福祉施設）</t>
    <rPh sb="1" eb="3">
      <t>トクベツ</t>
    </rPh>
    <rPh sb="3" eb="5">
      <t>ヨウゴ</t>
    </rPh>
    <rPh sb="5" eb="7">
      <t>ロウジン</t>
    </rPh>
    <rPh sb="11" eb="13">
      <t>カイゴ</t>
    </rPh>
    <rPh sb="13" eb="15">
      <t>ロウジン</t>
    </rPh>
    <rPh sb="15" eb="19">
      <t>フクシシセツ</t>
    </rPh>
    <phoneticPr fontId="2"/>
  </si>
  <si>
    <t xml:space="preserve"> 軽費老人ホーム</t>
    <rPh sb="1" eb="3">
      <t>ケイヒ</t>
    </rPh>
    <rPh sb="3" eb="5">
      <t>ロウジン</t>
    </rPh>
    <phoneticPr fontId="2"/>
  </si>
  <si>
    <t xml:space="preserve"> 老人保健施設（社会福祉法人が経営する場合に限る）</t>
    <rPh sb="1" eb="7">
      <t>ロウジンホケンシセツ</t>
    </rPh>
    <rPh sb="8" eb="14">
      <t>シャカイフクシホウジン</t>
    </rPh>
    <rPh sb="15" eb="17">
      <t>ケイエイ</t>
    </rPh>
    <rPh sb="19" eb="21">
      <t>バアイ</t>
    </rPh>
    <rPh sb="22" eb="23">
      <t>カギ</t>
    </rPh>
    <phoneticPr fontId="2"/>
  </si>
  <si>
    <t xml:space="preserve"> 老人居宅介護等事業（訪問介護）</t>
    <rPh sb="1" eb="5">
      <t>ロウジンキョタク</t>
    </rPh>
    <rPh sb="5" eb="7">
      <t>カイゴ</t>
    </rPh>
    <rPh sb="7" eb="8">
      <t>トウ</t>
    </rPh>
    <rPh sb="8" eb="10">
      <t>ジギョウ</t>
    </rPh>
    <rPh sb="11" eb="15">
      <t>ホウモンカイゴ</t>
    </rPh>
    <phoneticPr fontId="2"/>
  </si>
  <si>
    <t xml:space="preserve"> 老人デイサービスセンター（通所介護）</t>
    <rPh sb="1" eb="3">
      <t>ロウジン</t>
    </rPh>
    <rPh sb="14" eb="18">
      <t>ツウショカイゴ</t>
    </rPh>
    <phoneticPr fontId="2"/>
  </si>
  <si>
    <t xml:space="preserve"> 老人短期入所施設（短期入所生活介護）</t>
    <rPh sb="1" eb="3">
      <t>ロウジン</t>
    </rPh>
    <rPh sb="3" eb="5">
      <t>タンキ</t>
    </rPh>
    <rPh sb="5" eb="7">
      <t>ニュウショ</t>
    </rPh>
    <rPh sb="7" eb="9">
      <t>シセツ</t>
    </rPh>
    <rPh sb="10" eb="12">
      <t>タンキ</t>
    </rPh>
    <rPh sb="12" eb="14">
      <t>ニュウショ</t>
    </rPh>
    <rPh sb="14" eb="18">
      <t>セイカツカイゴ</t>
    </rPh>
    <phoneticPr fontId="2"/>
  </si>
  <si>
    <t xml:space="preserve"> 小規模多機能型居宅介護事業（小規模多機能型居宅介護）</t>
    <rPh sb="1" eb="4">
      <t>ショウキボ</t>
    </rPh>
    <rPh sb="4" eb="8">
      <t>タキノウガタ</t>
    </rPh>
    <rPh sb="8" eb="10">
      <t>キョタク</t>
    </rPh>
    <rPh sb="10" eb="12">
      <t>カイゴ</t>
    </rPh>
    <rPh sb="12" eb="14">
      <t>ジギョウ</t>
    </rPh>
    <rPh sb="15" eb="18">
      <t>ショウキボ</t>
    </rPh>
    <rPh sb="18" eb="21">
      <t>タキノウ</t>
    </rPh>
    <rPh sb="21" eb="22">
      <t>ガタ</t>
    </rPh>
    <rPh sb="22" eb="24">
      <t>キョタク</t>
    </rPh>
    <rPh sb="24" eb="26">
      <t>カイゴ</t>
    </rPh>
    <phoneticPr fontId="2"/>
  </si>
  <si>
    <t xml:space="preserve"> 認知症対応型老人共同生活援助事業（認知症対応型共同生活介護）グループホーム</t>
    <rPh sb="1" eb="4">
      <t>ニンチショウ</t>
    </rPh>
    <rPh sb="4" eb="7">
      <t>タイオウガタ</t>
    </rPh>
    <rPh sb="7" eb="9">
      <t>ロウジン</t>
    </rPh>
    <rPh sb="9" eb="11">
      <t>キョウドウ</t>
    </rPh>
    <rPh sb="11" eb="13">
      <t>セイカツ</t>
    </rPh>
    <rPh sb="13" eb="15">
      <t>エンジョ</t>
    </rPh>
    <rPh sb="15" eb="17">
      <t>ジギョウ</t>
    </rPh>
    <rPh sb="18" eb="24">
      <t>ニンチショウタイオウガタ</t>
    </rPh>
    <rPh sb="24" eb="30">
      <t>キョウドウセイカツカイゴ</t>
    </rPh>
    <phoneticPr fontId="2"/>
  </si>
  <si>
    <t xml:space="preserve"> 複合型サービス福祉事業（看護小規模多機能型居宅介護）</t>
    <rPh sb="1" eb="4">
      <t>フクゴウガタ</t>
    </rPh>
    <rPh sb="8" eb="10">
      <t>フクシ</t>
    </rPh>
    <rPh sb="10" eb="12">
      <t>ジギョウ</t>
    </rPh>
    <rPh sb="13" eb="15">
      <t>カンゴ</t>
    </rPh>
    <rPh sb="15" eb="18">
      <t>ショウキボ</t>
    </rPh>
    <rPh sb="18" eb="22">
      <t>タキノウガタ</t>
    </rPh>
    <rPh sb="22" eb="26">
      <t>キョタクカイゴ</t>
    </rPh>
    <phoneticPr fontId="2"/>
  </si>
  <si>
    <t xml:space="preserve"> 老人福祉センター</t>
    <rPh sb="1" eb="5">
      <t>ロウジンフクシ</t>
    </rPh>
    <phoneticPr fontId="2"/>
  </si>
  <si>
    <t xml:space="preserve"> 老人介護支援センター</t>
    <rPh sb="1" eb="5">
      <t>ロウジンカイゴ</t>
    </rPh>
    <rPh sb="5" eb="7">
      <t>シエン</t>
    </rPh>
    <phoneticPr fontId="2"/>
  </si>
  <si>
    <t xml:space="preserve"> 有料老人ホーム</t>
    <rPh sb="1" eb="3">
      <t>ユウリョウ</t>
    </rPh>
    <rPh sb="3" eb="5">
      <t>ロウジン</t>
    </rPh>
    <phoneticPr fontId="2"/>
  </si>
  <si>
    <t xml:space="preserve"> (児童)</t>
    <rPh sb="2" eb="4">
      <t>ジドウ</t>
    </rPh>
    <phoneticPr fontId="2"/>
  </si>
  <si>
    <t xml:space="preserve"> 乳児院</t>
    <rPh sb="1" eb="4">
      <t>ニュウジイン</t>
    </rPh>
    <phoneticPr fontId="2"/>
  </si>
  <si>
    <t xml:space="preserve"> 母子生活支援施設</t>
    <rPh sb="1" eb="5">
      <t>ボシセイカツ</t>
    </rPh>
    <rPh sb="5" eb="9">
      <t>シエンシセツ</t>
    </rPh>
    <phoneticPr fontId="2"/>
  </si>
  <si>
    <t xml:space="preserve"> 児童養護施設</t>
    <rPh sb="1" eb="3">
      <t>ジドウ</t>
    </rPh>
    <rPh sb="3" eb="7">
      <t>ヨウゴシセツ</t>
    </rPh>
    <phoneticPr fontId="2"/>
  </si>
  <si>
    <t xml:space="preserve"> 障害児入所施設</t>
    <rPh sb="1" eb="4">
      <t>ショウガイジ</t>
    </rPh>
    <rPh sb="4" eb="8">
      <t>ニュウショシセツ</t>
    </rPh>
    <phoneticPr fontId="2"/>
  </si>
  <si>
    <t xml:space="preserve"> 児童心理治療施設</t>
    <rPh sb="1" eb="3">
      <t>ジドウ</t>
    </rPh>
    <rPh sb="3" eb="5">
      <t>シンリ</t>
    </rPh>
    <rPh sb="5" eb="9">
      <t>チリョウシセツ</t>
    </rPh>
    <phoneticPr fontId="2"/>
  </si>
  <si>
    <t xml:space="preserve"> 児童自立支援施設</t>
    <rPh sb="1" eb="3">
      <t>ジドウ</t>
    </rPh>
    <rPh sb="3" eb="5">
      <t>ジリツ</t>
    </rPh>
    <rPh sb="5" eb="9">
      <t>シエンシセツ</t>
    </rPh>
    <phoneticPr fontId="2"/>
  </si>
  <si>
    <t xml:space="preserve"> 障害児通所支援事業（放課後等デイサービスほか）</t>
    <rPh sb="1" eb="4">
      <t>ショウガイジ</t>
    </rPh>
    <rPh sb="4" eb="6">
      <t>ツウショ</t>
    </rPh>
    <rPh sb="6" eb="8">
      <t>シエン</t>
    </rPh>
    <rPh sb="8" eb="10">
      <t>ジギョウ</t>
    </rPh>
    <rPh sb="11" eb="15">
      <t>ホウカゴトウ</t>
    </rPh>
    <phoneticPr fontId="2"/>
  </si>
  <si>
    <t xml:space="preserve"> 放課後児童健全育成事業（放課後児童クラブ）</t>
    <rPh sb="1" eb="4">
      <t>ホウカゴ</t>
    </rPh>
    <rPh sb="4" eb="6">
      <t>ジドウ</t>
    </rPh>
    <rPh sb="6" eb="12">
      <t>ケンゼンイクセイジギョウ</t>
    </rPh>
    <rPh sb="13" eb="16">
      <t>ホウカゴ</t>
    </rPh>
    <rPh sb="16" eb="18">
      <t>ジドウ</t>
    </rPh>
    <phoneticPr fontId="2"/>
  </si>
  <si>
    <t xml:space="preserve"> 助産施設</t>
    <rPh sb="1" eb="3">
      <t>ジョサン</t>
    </rPh>
    <rPh sb="3" eb="5">
      <t>シセツ</t>
    </rPh>
    <phoneticPr fontId="2"/>
  </si>
  <si>
    <t xml:space="preserve"> 保育所（保育所型認定こども園を含む）</t>
    <rPh sb="1" eb="4">
      <t>ホイクショ</t>
    </rPh>
    <rPh sb="5" eb="9">
      <t>ホイクショガタ</t>
    </rPh>
    <rPh sb="9" eb="11">
      <t>ニンテイ</t>
    </rPh>
    <rPh sb="14" eb="15">
      <t>エン</t>
    </rPh>
    <rPh sb="16" eb="17">
      <t>フク</t>
    </rPh>
    <phoneticPr fontId="2"/>
  </si>
  <si>
    <t xml:space="preserve"> 児童厚生施設（児童遊園、児童館）</t>
    <rPh sb="1" eb="7">
      <t>ジドウコウセイシセツ</t>
    </rPh>
    <rPh sb="8" eb="12">
      <t>ジドウユウエン</t>
    </rPh>
    <rPh sb="13" eb="16">
      <t>ジドウカン</t>
    </rPh>
    <phoneticPr fontId="2"/>
  </si>
  <si>
    <t xml:space="preserve"> 児童家庭支援センター</t>
    <rPh sb="1" eb="7">
      <t>ジドウカテイシエン</t>
    </rPh>
    <phoneticPr fontId="2"/>
  </si>
  <si>
    <t xml:space="preserve"> その他の社会福祉法第２条第３項第２号の事業</t>
    <rPh sb="3" eb="4">
      <t>タ</t>
    </rPh>
    <rPh sb="5" eb="10">
      <t>シャカイフクシホウ</t>
    </rPh>
    <rPh sb="10" eb="11">
      <t>ダイ</t>
    </rPh>
    <rPh sb="12" eb="13">
      <t>ジョウ</t>
    </rPh>
    <rPh sb="13" eb="14">
      <t>ダイ</t>
    </rPh>
    <rPh sb="15" eb="16">
      <t>コウ</t>
    </rPh>
    <rPh sb="16" eb="17">
      <t>ダイ</t>
    </rPh>
    <rPh sb="18" eb="19">
      <t>ゴウ</t>
    </rPh>
    <rPh sb="20" eb="22">
      <t>ジギョウ</t>
    </rPh>
    <phoneticPr fontId="2"/>
  </si>
  <si>
    <t xml:space="preserve"> 幼保連携型認定こども園</t>
    <rPh sb="1" eb="6">
      <t>ヨウホレンケイガタ</t>
    </rPh>
    <rPh sb="6" eb="8">
      <t>ニンテイ</t>
    </rPh>
    <rPh sb="11" eb="12">
      <t>エン</t>
    </rPh>
    <phoneticPr fontId="2"/>
  </si>
  <si>
    <t xml:space="preserve"> 母子・父子福祉施設</t>
    <rPh sb="1" eb="3">
      <t>ボシ</t>
    </rPh>
    <rPh sb="4" eb="6">
      <t>フシ</t>
    </rPh>
    <rPh sb="6" eb="10">
      <t>フクシシセツ</t>
    </rPh>
    <phoneticPr fontId="2"/>
  </si>
  <si>
    <t xml:space="preserve"> その他の社会福祉法第２条第３項第３号の事業</t>
    <rPh sb="3" eb="4">
      <t>タ</t>
    </rPh>
    <rPh sb="5" eb="10">
      <t>シャカイフクシホウ</t>
    </rPh>
    <rPh sb="10" eb="11">
      <t>ダイ</t>
    </rPh>
    <rPh sb="12" eb="13">
      <t>ジョウ</t>
    </rPh>
    <rPh sb="13" eb="14">
      <t>ダイ</t>
    </rPh>
    <rPh sb="15" eb="16">
      <t>コウ</t>
    </rPh>
    <rPh sb="16" eb="17">
      <t>ダイ</t>
    </rPh>
    <rPh sb="18" eb="19">
      <t>ゴウ</t>
    </rPh>
    <rPh sb="20" eb="22">
      <t>ジギョウ</t>
    </rPh>
    <phoneticPr fontId="2"/>
  </si>
  <si>
    <t xml:space="preserve"> (障害)</t>
    <rPh sb="2" eb="4">
      <t>ショウガイ</t>
    </rPh>
    <phoneticPr fontId="2"/>
  </si>
  <si>
    <t xml:space="preserve"> 障害者支援施設</t>
    <rPh sb="1" eb="4">
      <t>ショウガイシャ</t>
    </rPh>
    <rPh sb="4" eb="8">
      <t>シエンシセツ</t>
    </rPh>
    <phoneticPr fontId="2"/>
  </si>
  <si>
    <t xml:space="preserve"> 居宅介護、重度訪問介護、同行援護、行動援護、重度障害者等包括支援</t>
    <rPh sb="1" eb="5">
      <t>キョタクカイゴ</t>
    </rPh>
    <rPh sb="6" eb="12">
      <t>ジュウドホウモンカイゴ</t>
    </rPh>
    <rPh sb="13" eb="15">
      <t>ドウコウ</t>
    </rPh>
    <rPh sb="15" eb="17">
      <t>エンゴ</t>
    </rPh>
    <rPh sb="18" eb="20">
      <t>コウドウ</t>
    </rPh>
    <rPh sb="20" eb="22">
      <t>エンゴ</t>
    </rPh>
    <rPh sb="23" eb="25">
      <t>ジュウド</t>
    </rPh>
    <rPh sb="25" eb="27">
      <t>ショウガイ</t>
    </rPh>
    <rPh sb="27" eb="28">
      <t>シャ</t>
    </rPh>
    <rPh sb="28" eb="29">
      <t>ナド</t>
    </rPh>
    <rPh sb="29" eb="31">
      <t>ホウカツ</t>
    </rPh>
    <rPh sb="31" eb="33">
      <t>シエン</t>
    </rPh>
    <phoneticPr fontId="2"/>
  </si>
  <si>
    <t xml:space="preserve"> 療養介護、生活介護、短期入所</t>
    <rPh sb="1" eb="5">
      <t>リョウヨウカイゴ</t>
    </rPh>
    <rPh sb="6" eb="10">
      <t>セイカツカイゴ</t>
    </rPh>
    <rPh sb="11" eb="15">
      <t>タンキニュウショ</t>
    </rPh>
    <phoneticPr fontId="2"/>
  </si>
  <si>
    <t xml:space="preserve"> 自立訓練、就労移行支援、就労継続支援、就労定着支援、自立生活援助</t>
    <rPh sb="1" eb="5">
      <t>ジリツクンレン</t>
    </rPh>
    <rPh sb="6" eb="12">
      <t>シュウロウイコウシエン</t>
    </rPh>
    <rPh sb="13" eb="19">
      <t>シュウロウケイゾクシエン</t>
    </rPh>
    <rPh sb="20" eb="26">
      <t>シュウロウテイチャクシエン</t>
    </rPh>
    <rPh sb="27" eb="31">
      <t>ジリツセイカツ</t>
    </rPh>
    <rPh sb="31" eb="33">
      <t>エンジョ</t>
    </rPh>
    <phoneticPr fontId="2"/>
  </si>
  <si>
    <t xml:space="preserve"> 共同生活援助（グループホーム）</t>
    <rPh sb="1" eb="3">
      <t>キョウドウ</t>
    </rPh>
    <rPh sb="3" eb="7">
      <t>セイカツエンジョ</t>
    </rPh>
    <phoneticPr fontId="2"/>
  </si>
  <si>
    <t xml:space="preserve"> 移動支援事業、地域活動支援センター、福祉ホーム</t>
    <rPh sb="1" eb="7">
      <t>イドウシエンジギョウ</t>
    </rPh>
    <rPh sb="8" eb="12">
      <t>チイキカツドウ</t>
    </rPh>
    <rPh sb="12" eb="14">
      <t>シエン</t>
    </rPh>
    <rPh sb="19" eb="21">
      <t>フクシ</t>
    </rPh>
    <phoneticPr fontId="2"/>
  </si>
  <si>
    <t xml:space="preserve"> 一般相談支援事業、特定相談支援事業</t>
    <rPh sb="1" eb="5">
      <t>イッパンソウダン</t>
    </rPh>
    <rPh sb="5" eb="9">
      <t>シエンジギョウ</t>
    </rPh>
    <rPh sb="10" eb="18">
      <t>トクテイソウダンシエンジギョウ</t>
    </rPh>
    <phoneticPr fontId="2"/>
  </si>
  <si>
    <t xml:space="preserve"> 身体障害者生活訓練等事業</t>
    <rPh sb="1" eb="6">
      <t>シンタイショウガイシャ</t>
    </rPh>
    <rPh sb="6" eb="8">
      <t>セイカツ</t>
    </rPh>
    <rPh sb="8" eb="11">
      <t>クンレントウ</t>
    </rPh>
    <rPh sb="11" eb="13">
      <t>ジギョウ</t>
    </rPh>
    <phoneticPr fontId="2"/>
  </si>
  <si>
    <t xml:space="preserve"> 手話通訳事業</t>
    <rPh sb="1" eb="7">
      <t>シュワツウヤクジギョウ</t>
    </rPh>
    <phoneticPr fontId="2"/>
  </si>
  <si>
    <t xml:space="preserve"> 介助犬訓練事業、聴導犬訓練事業、盲導犬訓練事業</t>
    <rPh sb="1" eb="8">
      <t>カイジョケンクンレンジギョウ</t>
    </rPh>
    <rPh sb="9" eb="12">
      <t>チョウドウケン</t>
    </rPh>
    <rPh sb="12" eb="16">
      <t>クンレンジギョウ</t>
    </rPh>
    <rPh sb="17" eb="20">
      <t>モウドウケン</t>
    </rPh>
    <rPh sb="20" eb="24">
      <t>クンレンジギョウ</t>
    </rPh>
    <phoneticPr fontId="2"/>
  </si>
  <si>
    <t xml:space="preserve"> 身体障害者福祉センター</t>
    <rPh sb="1" eb="6">
      <t>シンタイショウガイシャ</t>
    </rPh>
    <rPh sb="6" eb="8">
      <t>フクシ</t>
    </rPh>
    <phoneticPr fontId="2"/>
  </si>
  <si>
    <t xml:space="preserve"> 補装具製作施設</t>
    <rPh sb="1" eb="4">
      <t>ホソウグ</t>
    </rPh>
    <rPh sb="4" eb="6">
      <t>セイサク</t>
    </rPh>
    <rPh sb="6" eb="8">
      <t>シセツ</t>
    </rPh>
    <phoneticPr fontId="2"/>
  </si>
  <si>
    <t xml:space="preserve"> 視覚障害者情報提供施設</t>
    <rPh sb="1" eb="3">
      <t>シカク</t>
    </rPh>
    <rPh sb="3" eb="6">
      <t>ショウガイシャ</t>
    </rPh>
    <rPh sb="6" eb="10">
      <t>ジョウホウテイキョウ</t>
    </rPh>
    <rPh sb="10" eb="12">
      <t>シセツ</t>
    </rPh>
    <phoneticPr fontId="2"/>
  </si>
  <si>
    <t xml:space="preserve"> 身体障害者更生相談所</t>
    <rPh sb="1" eb="6">
      <t>シンタイショウガイシャ</t>
    </rPh>
    <rPh sb="6" eb="8">
      <t>コウセイ</t>
    </rPh>
    <rPh sb="8" eb="11">
      <t>ソウダンショ</t>
    </rPh>
    <phoneticPr fontId="2"/>
  </si>
  <si>
    <t xml:space="preserve"> 知的障害者更生相談所</t>
    <rPh sb="1" eb="6">
      <t>チテキショウガイシャ</t>
    </rPh>
    <rPh sb="6" eb="8">
      <t>コウセイ</t>
    </rPh>
    <rPh sb="8" eb="10">
      <t>ソウダン</t>
    </rPh>
    <rPh sb="10" eb="11">
      <t>ショ</t>
    </rPh>
    <phoneticPr fontId="2"/>
  </si>
  <si>
    <t xml:space="preserve"> (その他)</t>
    <rPh sb="4" eb="5">
      <t>タ</t>
    </rPh>
    <phoneticPr fontId="2"/>
  </si>
  <si>
    <t xml:space="preserve"> 婦人保護施設</t>
    <rPh sb="1" eb="3">
      <t>フジン</t>
    </rPh>
    <rPh sb="3" eb="7">
      <t>ホゴシセツ</t>
    </rPh>
    <phoneticPr fontId="2"/>
  </si>
  <si>
    <t xml:space="preserve"> 授産施設（社会事業授産施設）</t>
    <rPh sb="1" eb="3">
      <t>ジュサン</t>
    </rPh>
    <rPh sb="3" eb="5">
      <t>シセツ</t>
    </rPh>
    <rPh sb="6" eb="10">
      <t>シャカイジギョウ</t>
    </rPh>
    <rPh sb="10" eb="14">
      <t>ジュサンシセツ</t>
    </rPh>
    <phoneticPr fontId="2"/>
  </si>
  <si>
    <t xml:space="preserve"> 生活福祉資金貸付事業</t>
    <rPh sb="1" eb="7">
      <t>セイカツフクシシキン</t>
    </rPh>
    <rPh sb="7" eb="9">
      <t>カシツケ</t>
    </rPh>
    <rPh sb="9" eb="11">
      <t>ジギョウ</t>
    </rPh>
    <phoneticPr fontId="2"/>
  </si>
  <si>
    <t xml:space="preserve"> 生活困窮者に対する相談事業</t>
    <rPh sb="1" eb="6">
      <t>セイカツコンキュウシャ</t>
    </rPh>
    <rPh sb="7" eb="8">
      <t>タイ</t>
    </rPh>
    <rPh sb="10" eb="14">
      <t>ソウダンジギョウ</t>
    </rPh>
    <phoneticPr fontId="2"/>
  </si>
  <si>
    <t xml:space="preserve"> 認定生活困窮者就労訓練事業</t>
    <rPh sb="1" eb="8">
      <t>ニンテイセイカツコンキュウシャ</t>
    </rPh>
    <rPh sb="8" eb="10">
      <t>シュウロウ</t>
    </rPh>
    <rPh sb="10" eb="14">
      <t>クンレンジギョウ</t>
    </rPh>
    <phoneticPr fontId="2"/>
  </si>
  <si>
    <t xml:space="preserve"> 養子縁組あっせん事業</t>
    <rPh sb="1" eb="5">
      <t>ヨウシエングミ</t>
    </rPh>
    <rPh sb="9" eb="11">
      <t>ジギョウ</t>
    </rPh>
    <phoneticPr fontId="2"/>
  </si>
  <si>
    <t xml:space="preserve"> 無料低額宿泊（診療）事業、無料低額介護老人保健施設（介護医療院）利用事業</t>
    <rPh sb="1" eb="3">
      <t>ムリョウ</t>
    </rPh>
    <rPh sb="3" eb="5">
      <t>テイガク</t>
    </rPh>
    <rPh sb="5" eb="7">
      <t>シュクハク</t>
    </rPh>
    <rPh sb="8" eb="10">
      <t>シンリョウ</t>
    </rPh>
    <rPh sb="11" eb="13">
      <t>ジギョウ</t>
    </rPh>
    <rPh sb="14" eb="18">
      <t>ムリョウテイガク</t>
    </rPh>
    <rPh sb="18" eb="20">
      <t>カイゴ</t>
    </rPh>
    <rPh sb="20" eb="22">
      <t>ロウジン</t>
    </rPh>
    <rPh sb="22" eb="26">
      <t>ホケンシセツ</t>
    </rPh>
    <rPh sb="27" eb="29">
      <t>カイゴ</t>
    </rPh>
    <rPh sb="29" eb="32">
      <t>イリョウイン</t>
    </rPh>
    <rPh sb="33" eb="35">
      <t>リヨウ</t>
    </rPh>
    <rPh sb="35" eb="37">
      <t>ジギョウ</t>
    </rPh>
    <phoneticPr fontId="2"/>
  </si>
  <si>
    <t xml:space="preserve"> 隣保事業、福祉サービス利用援助事業</t>
    <rPh sb="1" eb="3">
      <t>リンポ</t>
    </rPh>
    <rPh sb="3" eb="5">
      <t>ジギョウ</t>
    </rPh>
    <rPh sb="6" eb="8">
      <t>フクシ</t>
    </rPh>
    <rPh sb="12" eb="14">
      <t>リヨウ</t>
    </rPh>
    <rPh sb="14" eb="16">
      <t>エンジョ</t>
    </rPh>
    <rPh sb="16" eb="18">
      <t>ジギョウ</t>
    </rPh>
    <phoneticPr fontId="2"/>
  </si>
  <si>
    <t xml:space="preserve"> 社会福祉事業に関する連絡・助成事業</t>
    <rPh sb="1" eb="5">
      <t>シャカイフクシ</t>
    </rPh>
    <rPh sb="5" eb="7">
      <t>ジギョウ</t>
    </rPh>
    <rPh sb="8" eb="9">
      <t>カン</t>
    </rPh>
    <rPh sb="11" eb="13">
      <t>レンラク</t>
    </rPh>
    <rPh sb="14" eb="16">
      <t>ジョセイ</t>
    </rPh>
    <rPh sb="16" eb="18">
      <t>ジギョウ</t>
    </rPh>
    <phoneticPr fontId="2"/>
  </si>
  <si>
    <t xml:space="preserve"> 法人一括</t>
    <rPh sb="1" eb="5">
      <t>ホウジンイッカツ</t>
    </rPh>
    <phoneticPr fontId="2"/>
  </si>
  <si>
    <t>１．新規加入</t>
  </si>
  <si>
    <t>６．生年月日訂正</t>
  </si>
  <si>
    <t>７．性別訂正</t>
  </si>
  <si>
    <t>９．総合医療保険（団体型）のみ新規加入</t>
  </si>
  <si>
    <t>A0コース　150万円</t>
    <rPh sb="9" eb="11">
      <t>マンエン</t>
    </rPh>
    <phoneticPr fontId="3"/>
  </si>
  <si>
    <t>B0コース　200万円　</t>
    <rPh sb="9" eb="11">
      <t>マンエン</t>
    </rPh>
    <phoneticPr fontId="3"/>
  </si>
  <si>
    <t>C0コース　250万円　</t>
    <rPh sb="9" eb="11">
      <t>マンエン</t>
    </rPh>
    <phoneticPr fontId="3"/>
  </si>
  <si>
    <t>D0コース　300万円　</t>
    <rPh sb="9" eb="11">
      <t>マンエン</t>
    </rPh>
    <phoneticPr fontId="3"/>
  </si>
  <si>
    <t>E0コース　400万円　</t>
    <rPh sb="9" eb="11">
      <t>マンエン</t>
    </rPh>
    <phoneticPr fontId="3"/>
  </si>
  <si>
    <t>F0コース　500万円　</t>
    <rPh sb="9" eb="11">
      <t>マンエン</t>
    </rPh>
    <phoneticPr fontId="3"/>
  </si>
  <si>
    <t>A1コース　150万円　病気入院1000円</t>
    <rPh sb="9" eb="11">
      <t>マンエン</t>
    </rPh>
    <rPh sb="12" eb="14">
      <t>ビョウキ</t>
    </rPh>
    <rPh sb="14" eb="16">
      <t>ニュウイン</t>
    </rPh>
    <rPh sb="20" eb="21">
      <t>エン</t>
    </rPh>
    <phoneticPr fontId="3"/>
  </si>
  <si>
    <t>B1コース　200万円　病気入院1000円</t>
    <rPh sb="9" eb="11">
      <t>マンエン</t>
    </rPh>
    <phoneticPr fontId="3"/>
  </si>
  <si>
    <t>C1コース　250万円　病気入院1000円</t>
    <rPh sb="9" eb="11">
      <t>マンエン</t>
    </rPh>
    <phoneticPr fontId="3"/>
  </si>
  <si>
    <t>D1コース　300万円　病気入院1000円</t>
    <rPh sb="9" eb="11">
      <t>マンエン</t>
    </rPh>
    <phoneticPr fontId="3"/>
  </si>
  <si>
    <t>E1コース　400万円　病気入院1000円</t>
    <rPh sb="9" eb="11">
      <t>マンエン</t>
    </rPh>
    <phoneticPr fontId="3"/>
  </si>
  <si>
    <t>F1コース　500万円　病気入院1000円</t>
    <rPh sb="9" eb="11">
      <t>マンエン</t>
    </rPh>
    <phoneticPr fontId="3"/>
  </si>
  <si>
    <t>A2コース　150万円　病気入院2000円</t>
    <rPh sb="9" eb="11">
      <t>マンエン</t>
    </rPh>
    <rPh sb="12" eb="14">
      <t>ビョウキ</t>
    </rPh>
    <rPh sb="14" eb="16">
      <t>ニュウイン</t>
    </rPh>
    <rPh sb="20" eb="21">
      <t>エン</t>
    </rPh>
    <phoneticPr fontId="3"/>
  </si>
  <si>
    <t>B2コース　200万円　病気入院2000円</t>
    <rPh sb="9" eb="11">
      <t>マンエン</t>
    </rPh>
    <phoneticPr fontId="3"/>
  </si>
  <si>
    <t>C2コース　250万円　病気入院2000円</t>
    <rPh sb="9" eb="11">
      <t>マンエン</t>
    </rPh>
    <phoneticPr fontId="3"/>
  </si>
  <si>
    <t>D2コース　300万円　病気入院2000円</t>
    <rPh sb="9" eb="11">
      <t>マンエン</t>
    </rPh>
    <phoneticPr fontId="3"/>
  </si>
  <si>
    <t>E2コース　400万円　病気入院2000円</t>
    <rPh sb="9" eb="11">
      <t>マンエン</t>
    </rPh>
    <phoneticPr fontId="3"/>
  </si>
  <si>
    <t>F2コース　500万円　病気入院2000円</t>
    <rPh sb="9" eb="11">
      <t>マンエン</t>
    </rPh>
    <phoneticPr fontId="3"/>
  </si>
  <si>
    <t>A3コース　150万円　病気入院3000円</t>
    <rPh sb="9" eb="11">
      <t>マンエン</t>
    </rPh>
    <rPh sb="12" eb="14">
      <t>ビョウキ</t>
    </rPh>
    <rPh sb="14" eb="16">
      <t>ニュウイン</t>
    </rPh>
    <rPh sb="20" eb="21">
      <t>エン</t>
    </rPh>
    <phoneticPr fontId="3"/>
  </si>
  <si>
    <t>C3コース　250万円　病気入院3000円</t>
    <rPh sb="9" eb="11">
      <t>マンエン</t>
    </rPh>
    <phoneticPr fontId="3"/>
  </si>
  <si>
    <t>D3コース　300万円　病気入院3000円</t>
    <rPh sb="9" eb="11">
      <t>マンエン</t>
    </rPh>
    <phoneticPr fontId="3"/>
  </si>
  <si>
    <t>E3コース　400万円　病気入院3000円</t>
    <rPh sb="9" eb="11">
      <t>マンエン</t>
    </rPh>
    <phoneticPr fontId="3"/>
  </si>
  <si>
    <t>F3コース　500万円　病気入院3000円</t>
    <rPh sb="9" eb="11">
      <t>マンエン</t>
    </rPh>
    <phoneticPr fontId="3"/>
  </si>
  <si>
    <t>県コード</t>
    <phoneticPr fontId="2"/>
  </si>
  <si>
    <t>01北海道</t>
  </si>
  <si>
    <t>02青森</t>
  </si>
  <si>
    <t>04宮城</t>
  </si>
  <si>
    <t>05秋田</t>
  </si>
  <si>
    <t>06山形</t>
  </si>
  <si>
    <t>07福島</t>
  </si>
  <si>
    <t>08茨城</t>
  </si>
  <si>
    <t>09栃木</t>
  </si>
  <si>
    <t>10群馬</t>
  </si>
  <si>
    <t>11埼玉</t>
  </si>
  <si>
    <t>12千葉</t>
  </si>
  <si>
    <t>13東京</t>
  </si>
  <si>
    <t>14神奈川</t>
  </si>
  <si>
    <t>15新潟</t>
  </si>
  <si>
    <t>16富山</t>
  </si>
  <si>
    <t>17石川</t>
  </si>
  <si>
    <t>18福井</t>
  </si>
  <si>
    <t>19山梨</t>
  </si>
  <si>
    <t>20長野</t>
  </si>
  <si>
    <t>21岐阜</t>
  </si>
  <si>
    <t>22静岡</t>
  </si>
  <si>
    <t>23愛知</t>
  </si>
  <si>
    <t>24三重</t>
  </si>
  <si>
    <t>25滋賀</t>
  </si>
  <si>
    <t>26京都</t>
  </si>
  <si>
    <t>27大阪</t>
  </si>
  <si>
    <t>28兵庫</t>
  </si>
  <si>
    <t>29奈良</t>
  </si>
  <si>
    <t>30和歌山</t>
  </si>
  <si>
    <t>31鳥取</t>
  </si>
  <si>
    <t>32島根</t>
  </si>
  <si>
    <t>33岡山</t>
  </si>
  <si>
    <t>34広島</t>
  </si>
  <si>
    <t>35山口</t>
  </si>
  <si>
    <t>36徳島</t>
  </si>
  <si>
    <t>37香川</t>
  </si>
  <si>
    <t>38愛媛</t>
  </si>
  <si>
    <t>39高知</t>
  </si>
  <si>
    <t>40福岡</t>
  </si>
  <si>
    <t>41佐賀</t>
  </si>
  <si>
    <t>42長崎</t>
  </si>
  <si>
    <t>43熊本</t>
  </si>
  <si>
    <t>44大分</t>
  </si>
  <si>
    <t>45宮崎</t>
  </si>
  <si>
    <t>46鹿児島</t>
  </si>
  <si>
    <t>47沖縄</t>
  </si>
  <si>
    <t>施設種類コード（2023年新体系）</t>
    <rPh sb="0" eb="2">
      <t>シセツ</t>
    </rPh>
    <rPh sb="2" eb="4">
      <t>シュルイ</t>
    </rPh>
    <phoneticPr fontId="2"/>
  </si>
  <si>
    <t>(注）このコードは2023年7月以降に加入する場合に使用します。
2023年6月時点の加入施設は現在使用しているコードをそのまま使用します。</t>
    <rPh sb="1" eb="2">
      <t>チュウ</t>
    </rPh>
    <rPh sb="13" eb="14">
      <t>ネン</t>
    </rPh>
    <rPh sb="15" eb="18">
      <t>ガツイコウ</t>
    </rPh>
    <rPh sb="19" eb="21">
      <t>カニュウ</t>
    </rPh>
    <rPh sb="23" eb="25">
      <t>バアイ</t>
    </rPh>
    <rPh sb="26" eb="28">
      <t>シヨウ</t>
    </rPh>
    <rPh sb="37" eb="38">
      <t>ネン</t>
    </rPh>
    <rPh sb="39" eb="40">
      <t>ガツ</t>
    </rPh>
    <rPh sb="40" eb="42">
      <t>ジテン</t>
    </rPh>
    <rPh sb="43" eb="45">
      <t>カニュウ</t>
    </rPh>
    <rPh sb="45" eb="47">
      <t>シセツ</t>
    </rPh>
    <rPh sb="48" eb="50">
      <t>ゲンザイ</t>
    </rPh>
    <rPh sb="50" eb="52">
      <t>シヨウ</t>
    </rPh>
    <rPh sb="64" eb="66">
      <t>シヨウ</t>
    </rPh>
    <phoneticPr fontId="2"/>
  </si>
  <si>
    <t xml:space="preserve"> 生活保護関係</t>
    <rPh sb="1" eb="5">
      <t>セイカツホゴ</t>
    </rPh>
    <rPh sb="5" eb="7">
      <t>カンケイ</t>
    </rPh>
    <phoneticPr fontId="2"/>
  </si>
  <si>
    <t xml:space="preserve"> 高齢者関係</t>
    <rPh sb="1" eb="4">
      <t>コウレイシャ</t>
    </rPh>
    <rPh sb="4" eb="6">
      <t>カンケイ</t>
    </rPh>
    <phoneticPr fontId="2"/>
  </si>
  <si>
    <t xml:space="preserve"> 児童関係</t>
    <rPh sb="1" eb="5">
      <t>ジドウカンケイ</t>
    </rPh>
    <phoneticPr fontId="2"/>
  </si>
  <si>
    <t xml:space="preserve"> 障害者関係</t>
    <rPh sb="1" eb="4">
      <t>ショウガイシャ</t>
    </rPh>
    <rPh sb="4" eb="6">
      <t>カンケイ</t>
    </rPh>
    <phoneticPr fontId="2"/>
  </si>
  <si>
    <t xml:space="preserve"> その他</t>
    <rPh sb="3" eb="4">
      <t>タ</t>
    </rPh>
    <phoneticPr fontId="2"/>
  </si>
  <si>
    <t>（注）加入単位の施設・事業所において複数の事業を経営する場合は、その主たる事業のコードを登録する。</t>
    <rPh sb="1" eb="2">
      <t>チュウ</t>
    </rPh>
    <rPh sb="3" eb="7">
      <t>カニュウタンイ</t>
    </rPh>
    <rPh sb="8" eb="10">
      <t>シセツ</t>
    </rPh>
    <rPh sb="11" eb="14">
      <t>ジギョウショ</t>
    </rPh>
    <rPh sb="18" eb="20">
      <t>フクスウ</t>
    </rPh>
    <rPh sb="21" eb="23">
      <t>ジギョウ</t>
    </rPh>
    <rPh sb="24" eb="26">
      <t>ケイエイ</t>
    </rPh>
    <rPh sb="28" eb="30">
      <t>バアイ</t>
    </rPh>
    <rPh sb="34" eb="35">
      <t>シュ</t>
    </rPh>
    <rPh sb="37" eb="39">
      <t>ジギョウ</t>
    </rPh>
    <rPh sb="44" eb="46">
      <t>トウロク</t>
    </rPh>
    <phoneticPr fontId="2"/>
  </si>
  <si>
    <t>K23-385</t>
    <phoneticPr fontId="2"/>
  </si>
  <si>
    <t xml:space="preserve"> 理事長　橋本　正明</t>
    <rPh sb="1" eb="4">
      <t>リジチョウ</t>
    </rPh>
    <rPh sb="5" eb="7">
      <t>ハシモト</t>
    </rPh>
    <rPh sb="8" eb="10">
      <t>マサアキ</t>
    </rPh>
    <phoneticPr fontId="2"/>
  </si>
  <si>
    <t>試験保育園</t>
    <rPh sb="0" eb="5">
      <t>シケンホイクエン</t>
    </rPh>
    <phoneticPr fontId="2"/>
  </si>
  <si>
    <t>試験福祉会</t>
    <rPh sb="0" eb="2">
      <t>シケン</t>
    </rPh>
    <rPh sb="2" eb="4">
      <t>フクシ</t>
    </rPh>
    <rPh sb="4" eb="5">
      <t>カイ</t>
    </rPh>
    <phoneticPr fontId="2"/>
  </si>
  <si>
    <t>150-0002</t>
    <phoneticPr fontId="2"/>
  </si>
  <si>
    <t>渋谷区渋谷１－５－６</t>
    <rPh sb="0" eb="5">
      <t>シブヤクシブヤ</t>
    </rPh>
    <phoneticPr fontId="2"/>
  </si>
  <si>
    <t>試験　太郎</t>
    <rPh sb="0" eb="2">
      <t>シケン</t>
    </rPh>
    <rPh sb="3" eb="5">
      <t>タロウ</t>
    </rPh>
    <phoneticPr fontId="2"/>
  </si>
  <si>
    <t>理事長</t>
    <rPh sb="0" eb="3">
      <t>リジチョウ</t>
    </rPh>
    <phoneticPr fontId="2"/>
  </si>
  <si>
    <t>シケン　ジロウ</t>
    <phoneticPr fontId="2"/>
  </si>
  <si>
    <t>シケン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</si>
</sst>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yyyy/m"/>
    <numFmt numFmtId="178" formatCode="00000"/>
    <numFmt numFmtId="179" formatCode="\9\900000"/>
    <numFmt numFmtId="180" formatCode="0_ "/>
    <numFmt numFmtId="181" formatCode="0000000"/>
  </numFmts>
  <fonts count="56">
    <font>
      <sz val="11"/>
      <color theme="1"/>
      <name val="Yu Gothic"/>
      <family val="2"/>
      <scheme val="minor"/>
    </font>
    <font>
      <sz val="11"/>
      <color theme="1"/>
      <name val="ＭＳ Ｐゴシック"/>
      <family val="2"/>
      <charset val="128"/>
    </font>
    <font>
      <sz val="6"/>
      <name val="Yu Gothic"/>
      <family val="3"/>
      <charset val="128"/>
      <scheme val="minor"/>
    </font>
    <font>
      <sz val="6"/>
      <name val="ＭＳ Ｐゴシック"/>
      <family val="2"/>
      <charset val="128"/>
    </font>
    <font>
      <sz val="3"/>
      <color theme="1"/>
      <name val="游ゴシック"/>
      <family val="3"/>
      <charset val="128"/>
    </font>
    <font>
      <sz val="3"/>
      <color theme="0"/>
      <name val="游ゴシック"/>
      <family val="3"/>
      <charset val="128"/>
    </font>
    <font>
      <sz val="10"/>
      <color theme="1"/>
      <name val="游ゴシック"/>
      <family val="3"/>
      <charset val="128"/>
    </font>
    <font>
      <sz val="8"/>
      <color theme="1"/>
      <name val="游ゴシック"/>
      <family val="3"/>
      <charset val="128"/>
    </font>
    <font>
      <sz val="9"/>
      <color theme="1"/>
      <name val="游ゴシック"/>
      <family val="3"/>
      <charset val="128"/>
    </font>
    <font>
      <sz val="3"/>
      <color theme="0" tint="-0.14999847407452621"/>
      <name val="游ゴシック"/>
      <family val="3"/>
      <charset val="128"/>
    </font>
    <font>
      <b/>
      <sz val="18"/>
      <color theme="0"/>
      <name val="游ゴシック"/>
      <family val="3"/>
      <charset val="128"/>
    </font>
    <font>
      <sz val="11"/>
      <color theme="1"/>
      <name val="游ゴシック"/>
      <family val="3"/>
      <charset val="128"/>
    </font>
    <font>
      <b/>
      <sz val="11"/>
      <color theme="1"/>
      <name val="游ゴシック"/>
      <family val="3"/>
      <charset val="128"/>
    </font>
    <font>
      <sz val="12"/>
      <color theme="1"/>
      <name val="游ゴシック"/>
      <family val="3"/>
      <charset val="128"/>
    </font>
    <font>
      <sz val="14"/>
      <color theme="1"/>
      <name val="游ゴシック"/>
      <family val="3"/>
      <charset val="128"/>
    </font>
    <font>
      <sz val="15"/>
      <color theme="1"/>
      <name val="游ゴシック"/>
      <family val="3"/>
      <charset val="128"/>
    </font>
    <font>
      <sz val="7"/>
      <color theme="1"/>
      <name val="游ゴシック"/>
      <family val="3"/>
      <charset val="128"/>
    </font>
    <font>
      <sz val="12"/>
      <color rgb="FF333333"/>
      <name val="游ゴシック"/>
      <family val="3"/>
      <charset val="128"/>
    </font>
    <font>
      <sz val="12"/>
      <color rgb="FF1C1C1C"/>
      <name val="游ゴシック"/>
      <family val="3"/>
      <charset val="128"/>
    </font>
    <font>
      <sz val="8"/>
      <color rgb="FF1C1C1C"/>
      <name val="游ゴシック"/>
      <family val="3"/>
      <charset val="128"/>
    </font>
    <font>
      <sz val="3"/>
      <color rgb="FF1C1C1C"/>
      <name val="游ゴシック"/>
      <family val="3"/>
      <charset val="128"/>
    </font>
    <font>
      <sz val="10"/>
      <color rgb="FF1C1C1C"/>
      <name val="游ゴシック"/>
      <family val="3"/>
      <charset val="128"/>
    </font>
    <font>
      <sz val="7"/>
      <color rgb="FF1C1C1C"/>
      <name val="游ゴシック"/>
      <family val="3"/>
      <charset val="128"/>
    </font>
    <font>
      <b/>
      <sz val="18"/>
      <color theme="1"/>
      <name val="游ゴシック"/>
      <family val="3"/>
      <charset val="128"/>
    </font>
    <font>
      <sz val="8"/>
      <color theme="0"/>
      <name val="游ゴシック"/>
      <family val="3"/>
      <charset val="128"/>
    </font>
    <font>
      <b/>
      <sz val="9"/>
      <color theme="0"/>
      <name val="游ゴシック"/>
      <family val="3"/>
      <charset val="128"/>
    </font>
    <font>
      <b/>
      <sz val="8"/>
      <color theme="0"/>
      <name val="游ゴシック"/>
      <family val="3"/>
      <charset val="128"/>
    </font>
    <font>
      <b/>
      <sz val="9"/>
      <color theme="1"/>
      <name val="游ゴシック"/>
      <family val="3"/>
      <charset val="128"/>
    </font>
    <font>
      <sz val="12"/>
      <color theme="0" tint="-0.499984740745262"/>
      <name val="游ゴシック"/>
      <family val="3"/>
      <charset val="128"/>
    </font>
    <font>
      <sz val="13"/>
      <color theme="1"/>
      <name val="游ゴシック"/>
      <family val="3"/>
      <charset val="128"/>
    </font>
    <font>
      <b/>
      <sz val="10"/>
      <color theme="0"/>
      <name val="游ゴシック"/>
      <family val="3"/>
      <charset val="128"/>
    </font>
    <font>
      <b/>
      <sz val="11"/>
      <color theme="0"/>
      <name val="游ゴシック"/>
      <family val="3"/>
      <charset val="128"/>
    </font>
    <font>
      <sz val="6"/>
      <color theme="1"/>
      <name val="游ゴシック"/>
      <family val="3"/>
      <charset val="128"/>
    </font>
    <font>
      <sz val="10.5"/>
      <color theme="0" tint="-0.499984740745262"/>
      <name val="游ゴシック"/>
      <family val="3"/>
      <charset val="128"/>
    </font>
    <font>
      <sz val="7"/>
      <color theme="0"/>
      <name val="游ゴシック"/>
      <family val="3"/>
      <charset val="128"/>
    </font>
    <font>
      <sz val="9"/>
      <color theme="0"/>
      <name val="游ゴシック"/>
      <family val="3"/>
      <charset val="128"/>
    </font>
    <font>
      <sz val="11"/>
      <color rgb="FF1C1C1C"/>
      <name val="游ゴシック"/>
      <family val="3"/>
      <charset val="128"/>
    </font>
    <font>
      <b/>
      <sz val="7.5"/>
      <color theme="0"/>
      <name val="游ゴシック"/>
      <family val="3"/>
      <charset val="128"/>
    </font>
    <font>
      <sz val="8.5"/>
      <color theme="1"/>
      <name val="游ゴシック"/>
      <family val="3"/>
      <charset val="128"/>
    </font>
    <font>
      <b/>
      <sz val="9"/>
      <color theme="0" tint="-0.14999847407452621"/>
      <name val="游ゴシック"/>
      <family val="3"/>
      <charset val="128"/>
    </font>
    <font>
      <b/>
      <sz val="9"/>
      <color theme="1"/>
      <name val="Yu Gothic"/>
      <family val="2"/>
      <scheme val="minor"/>
    </font>
    <font>
      <sz val="8.3000000000000007"/>
      <color theme="1"/>
      <name val="游ゴシック"/>
      <family val="3"/>
      <charset val="128"/>
    </font>
    <font>
      <sz val="11"/>
      <color theme="1"/>
      <name val="Yu Gothic"/>
      <family val="2"/>
      <scheme val="minor"/>
    </font>
    <font>
      <sz val="11"/>
      <color rgb="FF0066FF"/>
      <name val="游ゴシック"/>
      <family val="3"/>
      <charset val="128"/>
    </font>
    <font>
      <b/>
      <sz val="11"/>
      <color rgb="FFFF0000"/>
      <name val="游ゴシック"/>
      <family val="3"/>
      <charset val="128"/>
    </font>
    <font>
      <sz val="3"/>
      <color theme="0" tint="-0.14999847407452621"/>
      <name val="ＭＳ Ｐゴシック"/>
      <family val="2"/>
      <charset val="128"/>
    </font>
    <font>
      <sz val="11"/>
      <color theme="1"/>
      <name val="Meiryo UI"/>
      <family val="3"/>
      <charset val="128"/>
    </font>
    <font>
      <b/>
      <sz val="12"/>
      <color rgb="FFFF0000"/>
      <name val="游ゴシック"/>
      <family val="3"/>
      <charset val="128"/>
    </font>
    <font>
      <b/>
      <sz val="11"/>
      <color rgb="FFFF0000"/>
      <name val="Meiryo UI"/>
      <family val="3"/>
      <charset val="128"/>
    </font>
    <font>
      <sz val="8"/>
      <color rgb="FFFF0000"/>
      <name val="游ゴシック"/>
      <family val="3"/>
      <charset val="128"/>
    </font>
    <font>
      <sz val="8"/>
      <color theme="1"/>
      <name val="Meiryo UI"/>
      <family val="3"/>
      <charset val="128"/>
    </font>
    <font>
      <sz val="11"/>
      <name val="游ゴシック"/>
      <family val="3"/>
      <charset val="128"/>
    </font>
    <font>
      <b/>
      <sz val="18"/>
      <color theme="1"/>
      <name val="Yu Gothic"/>
      <family val="3"/>
      <charset val="128"/>
      <scheme val="minor"/>
    </font>
    <font>
      <sz val="11"/>
      <color theme="1"/>
      <name val="Yu Gothic"/>
      <family val="3"/>
      <charset val="128"/>
      <scheme val="minor"/>
    </font>
    <font>
      <sz val="11"/>
      <name val="Yu Gothic"/>
      <family val="2"/>
      <scheme val="minor"/>
    </font>
    <font>
      <b/>
      <sz val="11"/>
      <color theme="1"/>
      <name val="Yu Gothic"/>
      <family val="3"/>
      <charset val="128"/>
      <scheme val="minor"/>
    </font>
  </fonts>
  <fills count="1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0066FF"/>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rgb="FF1C1C1C"/>
      </left>
      <right/>
      <top/>
      <bottom/>
      <diagonal/>
    </border>
    <border>
      <left/>
      <right style="hair">
        <color rgb="FF1C1C1C"/>
      </right>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thin">
        <color rgb="FF1C1C1C"/>
      </bottom>
      <diagonal/>
    </border>
    <border>
      <left/>
      <right/>
      <top style="thin">
        <color rgb="FF1C1C1C"/>
      </top>
      <bottom/>
      <diagonal/>
    </border>
    <border>
      <left/>
      <right style="thin">
        <color rgb="FF1C1C1C"/>
      </right>
      <top/>
      <bottom style="thin">
        <color rgb="FF1C1C1C"/>
      </bottom>
      <diagonal/>
    </border>
    <border>
      <left/>
      <right style="hair">
        <color theme="1"/>
      </right>
      <top/>
      <bottom/>
      <diagonal/>
    </border>
    <border>
      <left style="thin">
        <color auto="1"/>
      </left>
      <right style="hair">
        <color auto="1"/>
      </right>
      <top style="thin">
        <color auto="1"/>
      </top>
      <bottom style="thin">
        <color auto="1"/>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top/>
      <bottom/>
      <diagonal/>
    </border>
    <border>
      <left/>
      <right style="thin">
        <color auto="1"/>
      </right>
      <top/>
      <bottom style="thin">
        <color theme="1"/>
      </bottom>
      <diagonal/>
    </border>
    <border>
      <left style="hair">
        <color theme="1"/>
      </left>
      <right style="hair">
        <color theme="1"/>
      </right>
      <top style="thin">
        <color theme="1"/>
      </top>
      <bottom/>
      <diagonal/>
    </border>
    <border>
      <left style="hair">
        <color theme="1"/>
      </left>
      <right style="hair">
        <color theme="1"/>
      </right>
      <top/>
      <bottom/>
      <diagonal/>
    </border>
    <border>
      <left style="hair">
        <color theme="1"/>
      </left>
      <right style="hair">
        <color theme="1"/>
      </right>
      <top/>
      <bottom style="thin">
        <color theme="1"/>
      </bottom>
      <diagonal/>
    </border>
    <border>
      <left/>
      <right style="hair">
        <color theme="1"/>
      </right>
      <top style="thin">
        <color theme="1"/>
      </top>
      <bottom/>
      <diagonal/>
    </border>
    <border>
      <left style="hair">
        <color rgb="FF1C1C1C"/>
      </left>
      <right/>
      <top style="hair">
        <color rgb="FF1C1C1C"/>
      </top>
      <bottom/>
      <diagonal/>
    </border>
    <border>
      <left/>
      <right style="hair">
        <color rgb="FF1C1C1C"/>
      </right>
      <top style="hair">
        <color rgb="FF1C1C1C"/>
      </top>
      <bottom/>
      <diagonal/>
    </border>
    <border>
      <left style="hair">
        <color rgb="FF1C1C1C"/>
      </left>
      <right/>
      <top/>
      <bottom style="hair">
        <color rgb="FF1C1C1C"/>
      </bottom>
      <diagonal/>
    </border>
    <border>
      <left/>
      <right style="hair">
        <color rgb="FF1C1C1C"/>
      </right>
      <top/>
      <bottom style="hair">
        <color rgb="FF1C1C1C"/>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hair">
        <color auto="1"/>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thin">
        <color auto="1"/>
      </right>
      <top style="thin">
        <color auto="1"/>
      </top>
      <bottom style="thin">
        <color theme="1"/>
      </bottom>
      <diagonal/>
    </border>
    <border>
      <left/>
      <right style="hair">
        <color theme="1"/>
      </right>
      <top/>
      <bottom style="thin">
        <color theme="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top style="thin">
        <color rgb="FF1C1C1C"/>
      </top>
      <bottom/>
      <diagonal/>
    </border>
    <border>
      <left style="thin">
        <color auto="1"/>
      </left>
      <right/>
      <top/>
      <bottom style="thin">
        <color rgb="FF1C1C1C"/>
      </bottom>
      <diagonal/>
    </border>
    <border>
      <left/>
      <right style="medium">
        <color auto="1"/>
      </right>
      <top style="thin">
        <color rgb="FF1C1C1C"/>
      </top>
      <bottom/>
      <diagonal/>
    </border>
    <border>
      <left/>
      <right style="medium">
        <color auto="1"/>
      </right>
      <top/>
      <bottom style="thin">
        <color rgb="FF1C1C1C"/>
      </bottom>
      <diagonal/>
    </border>
    <border>
      <left style="thin">
        <color theme="1"/>
      </left>
      <right/>
      <top style="thin">
        <color indexed="64"/>
      </top>
      <bottom/>
      <diagonal/>
    </border>
    <border>
      <left style="thin">
        <color theme="0"/>
      </left>
      <right/>
      <top/>
      <bottom style="thin">
        <color auto="1"/>
      </bottom>
      <diagonal/>
    </border>
    <border>
      <left/>
      <right style="thin">
        <color theme="0"/>
      </right>
      <top/>
      <bottom style="thin">
        <color auto="1"/>
      </bottom>
      <diagonal/>
    </border>
    <border>
      <left style="thin">
        <color theme="0"/>
      </left>
      <right/>
      <top/>
      <bottom/>
      <diagonal/>
    </border>
    <border>
      <left/>
      <right/>
      <top style="hair">
        <color rgb="FF1C1C1C"/>
      </top>
      <bottom/>
      <diagonal/>
    </border>
    <border>
      <left/>
      <right/>
      <top/>
      <bottom style="hair">
        <color rgb="FF1C1C1C"/>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style="thin">
        <color auto="1"/>
      </left>
      <right/>
      <top/>
      <bottom style="thin">
        <color theme="1"/>
      </bottom>
      <diagonal/>
    </border>
    <border>
      <left/>
      <right style="thin">
        <color theme="0"/>
      </right>
      <top style="thin">
        <color auto="1"/>
      </top>
      <bottom/>
      <diagonal/>
    </border>
    <border>
      <left style="thin">
        <color theme="0"/>
      </left>
      <right/>
      <top style="thin">
        <color auto="1"/>
      </top>
      <bottom/>
      <diagonal/>
    </border>
    <border>
      <left/>
      <right style="medium">
        <color auto="1"/>
      </right>
      <top style="thin">
        <color auto="1"/>
      </top>
      <bottom/>
      <diagonal/>
    </border>
    <border>
      <left/>
      <right style="thin">
        <color theme="0"/>
      </right>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rgb="FF1C1C1C"/>
      </left>
      <right/>
      <top/>
      <bottom style="thin">
        <color rgb="FF1C1C1C"/>
      </bottom>
      <diagonal/>
    </border>
    <border>
      <left style="thin">
        <color rgb="FF1C1C1C"/>
      </left>
      <right/>
      <top/>
      <bottom style="thin">
        <color rgb="FF1C1C1C"/>
      </bottom>
      <diagonal/>
    </border>
    <border>
      <left/>
      <right style="hair">
        <color rgb="FF1C1C1C"/>
      </right>
      <top/>
      <bottom style="thin">
        <color rgb="FF1C1C1C"/>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theme="1"/>
      </top>
      <bottom/>
      <diagonal/>
    </border>
    <border>
      <left style="thin">
        <color rgb="FF1C1C1C"/>
      </left>
      <right/>
      <top/>
      <bottom/>
      <diagonal/>
    </border>
    <border>
      <left/>
      <right style="thin">
        <color rgb="FF1C1C1C"/>
      </right>
      <top/>
      <bottom/>
      <diagonal/>
    </border>
    <border>
      <left style="medium">
        <color auto="1"/>
      </left>
      <right style="thin">
        <color theme="1"/>
      </right>
      <top style="thin">
        <color auto="1"/>
      </top>
      <bottom style="thin">
        <color auto="1"/>
      </bottom>
      <diagonal/>
    </border>
    <border>
      <left style="hair">
        <color rgb="FF1C1C1C"/>
      </left>
      <right style="hair">
        <color rgb="FF1C1C1C"/>
      </right>
      <top style="hair">
        <color rgb="FF1C1C1C"/>
      </top>
      <bottom/>
      <diagonal/>
    </border>
    <border>
      <left style="hair">
        <color rgb="FF1C1C1C"/>
      </left>
      <right style="hair">
        <color rgb="FF1C1C1C"/>
      </right>
      <top/>
      <bottom/>
      <diagonal/>
    </border>
    <border>
      <left style="hair">
        <color rgb="FF1C1C1C"/>
      </left>
      <right style="hair">
        <color rgb="FF1C1C1C"/>
      </right>
      <top/>
      <bottom style="hair">
        <color rgb="FF1C1C1C"/>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style="thin">
        <color auto="1"/>
      </right>
      <top style="thin">
        <color auto="1"/>
      </top>
      <bottom style="medium">
        <color auto="1"/>
      </bottom>
      <diagonal/>
    </border>
    <border>
      <left/>
      <right style="hair">
        <color theme="1"/>
      </right>
      <top/>
      <bottom style="medium">
        <color auto="1"/>
      </bottom>
      <diagonal/>
    </border>
    <border>
      <left style="hair">
        <color theme="1"/>
      </left>
      <right style="hair">
        <color theme="1"/>
      </right>
      <top/>
      <bottom style="medium">
        <color auto="1"/>
      </bottom>
      <diagonal/>
    </border>
    <border>
      <left style="thin">
        <color theme="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s>
  <cellStyleXfs count="3">
    <xf numFmtId="0" fontId="0" fillId="0" borderId="0"/>
    <xf numFmtId="0" fontId="1" fillId="0" borderId="0">
      <alignment vertical="center"/>
    </xf>
    <xf numFmtId="0" fontId="42" fillId="0" borderId="0"/>
  </cellStyleXfs>
  <cellXfs count="815">
    <xf numFmtId="0" fontId="0" fillId="0" borderId="0" xfId="0"/>
    <xf numFmtId="0" fontId="6" fillId="0" borderId="0" xfId="1" applyFont="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21" xfId="1" applyFont="1" applyBorder="1" applyAlignment="1">
      <alignment horizontal="left" vertical="center"/>
    </xf>
    <xf numFmtId="0" fontId="4"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6" fillId="0" borderId="0" xfId="1" applyFont="1" applyAlignment="1">
      <alignment horizontal="left" vertical="center" wrapText="1"/>
    </xf>
    <xf numFmtId="0" fontId="11" fillId="0" borderId="0" xfId="1" applyFont="1" applyAlignment="1">
      <alignment horizontal="left" vertical="center" wrapText="1"/>
    </xf>
    <xf numFmtId="0" fontId="4" fillId="0" borderId="1" xfId="1" applyFont="1" applyBorder="1">
      <alignment vertical="center"/>
    </xf>
    <xf numFmtId="0" fontId="4" fillId="0" borderId="2" xfId="1" applyFont="1" applyBorder="1">
      <alignment vertical="center"/>
    </xf>
    <xf numFmtId="0" fontId="7" fillId="0" borderId="2" xfId="1" applyFont="1" applyBorder="1" applyAlignment="1">
      <alignment horizontal="left" vertical="center" wrapText="1"/>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4" xfId="1" applyFont="1" applyBorder="1" applyAlignment="1">
      <alignment horizontal="left" vertical="center"/>
    </xf>
    <xf numFmtId="0" fontId="4" fillId="0" borderId="6" xfId="1" applyFont="1" applyBorder="1">
      <alignment vertical="center"/>
    </xf>
    <xf numFmtId="0" fontId="4" fillId="0" borderId="7" xfId="1" applyFont="1" applyBorder="1">
      <alignment vertical="center"/>
    </xf>
    <xf numFmtId="0" fontId="7" fillId="0" borderId="7" xfId="1" applyFont="1" applyBorder="1" applyAlignment="1">
      <alignment horizontal="left" vertical="center" wrapTex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9" fillId="0" borderId="0" xfId="1" applyFont="1" applyAlignment="1">
      <alignment vertical="center" shrinkToFit="1"/>
    </xf>
    <xf numFmtId="0" fontId="7" fillId="0" borderId="0" xfId="1" applyFont="1">
      <alignment vertical="center"/>
    </xf>
    <xf numFmtId="0" fontId="16" fillId="0" borderId="0" xfId="1" applyFont="1">
      <alignment vertical="center"/>
    </xf>
    <xf numFmtId="0" fontId="8" fillId="0" borderId="0" xfId="1" applyFont="1" applyAlignment="1">
      <alignment horizontal="left" vertical="top" wrapText="1"/>
    </xf>
    <xf numFmtId="0" fontId="19" fillId="0" borderId="16" xfId="1" applyFont="1" applyBorder="1" applyAlignment="1">
      <alignment horizontal="center" vertical="center"/>
    </xf>
    <xf numFmtId="0" fontId="20" fillId="0" borderId="14"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21" xfId="1" applyFont="1" applyBorder="1" applyAlignment="1">
      <alignment horizontal="center" vertical="center"/>
    </xf>
    <xf numFmtId="0" fontId="20" fillId="0" borderId="19" xfId="1" applyFont="1" applyBorder="1" applyAlignment="1">
      <alignment horizontal="center" vertical="center"/>
    </xf>
    <xf numFmtId="0" fontId="20" fillId="0" borderId="11" xfId="1" applyFont="1" applyBorder="1" applyAlignment="1">
      <alignment horizontal="center" vertical="center"/>
    </xf>
    <xf numFmtId="0" fontId="4" fillId="0" borderId="19" xfId="1" applyFont="1" applyBorder="1">
      <alignment vertical="center"/>
    </xf>
    <xf numFmtId="0" fontId="4" fillId="0" borderId="16" xfId="1" applyFont="1" applyBorder="1">
      <alignment vertical="center"/>
    </xf>
    <xf numFmtId="0" fontId="16" fillId="0" borderId="18" xfId="1" applyFont="1" applyBorder="1">
      <alignment vertical="center"/>
    </xf>
    <xf numFmtId="0" fontId="16" fillId="0" borderId="14" xfId="1" applyFont="1" applyBorder="1">
      <alignment vertical="center"/>
    </xf>
    <xf numFmtId="0" fontId="16" fillId="0" borderId="10" xfId="1" applyFont="1" applyBorder="1">
      <alignment vertical="center"/>
    </xf>
    <xf numFmtId="0" fontId="16" fillId="0" borderId="20" xfId="1" applyFont="1" applyBorder="1">
      <alignment vertical="center"/>
    </xf>
    <xf numFmtId="0" fontId="16" fillId="0" borderId="19" xfId="1" applyFont="1" applyBorder="1">
      <alignment vertical="center"/>
    </xf>
    <xf numFmtId="0" fontId="16" fillId="0" borderId="16" xfId="1" applyFont="1" applyBorder="1">
      <alignment vertical="center"/>
    </xf>
    <xf numFmtId="0" fontId="16" fillId="0" borderId="11" xfId="1" applyFont="1" applyBorder="1">
      <alignment vertical="center"/>
    </xf>
    <xf numFmtId="0" fontId="8" fillId="0" borderId="14" xfId="1" applyFont="1" applyBorder="1" applyAlignment="1">
      <alignment horizontal="left" vertical="top" wrapText="1"/>
    </xf>
    <xf numFmtId="0" fontId="8" fillId="0" borderId="10" xfId="1" applyFont="1" applyBorder="1" applyAlignment="1">
      <alignment horizontal="left" vertical="top" wrapText="1"/>
    </xf>
    <xf numFmtId="0" fontId="8" fillId="0" borderId="21" xfId="1" applyFont="1" applyBorder="1" applyAlignment="1">
      <alignment horizontal="left" vertical="top" wrapText="1"/>
    </xf>
    <xf numFmtId="0" fontId="7" fillId="0" borderId="21" xfId="1" applyFont="1" applyBorder="1" applyAlignment="1">
      <alignment horizontal="center" vertical="center" textRotation="255"/>
    </xf>
    <xf numFmtId="0" fontId="7" fillId="4" borderId="18" xfId="1" applyFont="1" applyFill="1" applyBorder="1" applyAlignment="1">
      <alignment horizontal="left" vertical="center"/>
    </xf>
    <xf numFmtId="0" fontId="7" fillId="0" borderId="0" xfId="1" applyFont="1" applyAlignment="1">
      <alignment horizontal="center" vertical="center"/>
    </xf>
    <xf numFmtId="0" fontId="4" fillId="0" borderId="20" xfId="1" applyFont="1" applyBorder="1">
      <alignment vertical="center"/>
    </xf>
    <xf numFmtId="0" fontId="8" fillId="0" borderId="0" xfId="1" applyFont="1" applyAlignment="1">
      <alignment horizontal="center" vertical="center"/>
    </xf>
    <xf numFmtId="0" fontId="8" fillId="4" borderId="16" xfId="1" applyFont="1" applyFill="1" applyBorder="1" applyAlignment="1">
      <alignment horizontal="center" vertical="center"/>
    </xf>
    <xf numFmtId="0" fontId="13" fillId="0" borderId="0" xfId="1" applyFont="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8" fillId="0" borderId="16" xfId="1" applyFont="1" applyBorder="1" applyAlignment="1">
      <alignment horizontal="left" vertical="center"/>
    </xf>
    <xf numFmtId="0" fontId="7" fillId="0" borderId="20" xfId="1" applyFont="1" applyBorder="1" applyAlignment="1">
      <alignment horizontal="center" vertical="center"/>
    </xf>
    <xf numFmtId="0" fontId="6" fillId="0" borderId="0" xfId="1" applyFont="1" applyAlignment="1">
      <alignment horizontal="center" vertical="center"/>
    </xf>
    <xf numFmtId="0" fontId="7" fillId="0" borderId="53" xfId="1" applyFont="1" applyBorder="1" applyAlignment="1">
      <alignment horizontal="left" vertical="center"/>
    </xf>
    <xf numFmtId="0" fontId="7" fillId="0" borderId="52" xfId="1" applyFont="1" applyBorder="1" applyAlignment="1">
      <alignment horizontal="left" vertical="center"/>
    </xf>
    <xf numFmtId="0" fontId="7" fillId="0" borderId="59" xfId="1" applyFont="1" applyBorder="1" applyAlignment="1">
      <alignment horizontal="left" vertical="center"/>
    </xf>
    <xf numFmtId="0" fontId="7" fillId="0" borderId="60" xfId="1" applyFont="1" applyBorder="1" applyAlignment="1">
      <alignment horizontal="left" vertical="center"/>
    </xf>
    <xf numFmtId="0" fontId="4" fillId="0" borderId="4" xfId="1" applyFont="1" applyBorder="1">
      <alignment vertical="center"/>
    </xf>
    <xf numFmtId="0" fontId="4" fillId="0" borderId="52" xfId="1" applyFont="1" applyBorder="1">
      <alignment vertical="center"/>
    </xf>
    <xf numFmtId="0" fontId="4" fillId="0" borderId="60" xfId="1" applyFont="1" applyBorder="1">
      <alignment vertical="center"/>
    </xf>
    <xf numFmtId="0" fontId="6" fillId="0" borderId="4" xfId="1" applyFont="1" applyBorder="1" applyAlignment="1">
      <alignment horizontal="center" vertical="center" textRotation="255"/>
    </xf>
    <xf numFmtId="0" fontId="6" fillId="0" borderId="0" xfId="1" applyFont="1" applyAlignment="1">
      <alignment horizontal="center" vertical="center" textRotation="255"/>
    </xf>
    <xf numFmtId="0" fontId="7" fillId="0" borderId="0" xfId="1" applyFont="1" applyAlignment="1">
      <alignment horizontal="center" vertical="center" textRotation="255"/>
    </xf>
    <xf numFmtId="0" fontId="7" fillId="0" borderId="2"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20" xfId="1" applyFont="1" applyBorder="1" applyAlignment="1">
      <alignment horizontal="center" vertical="center" textRotation="255"/>
    </xf>
    <xf numFmtId="0" fontId="4" fillId="0" borderId="21" xfId="1" applyFont="1" applyBorder="1">
      <alignment vertical="center"/>
    </xf>
    <xf numFmtId="0" fontId="8" fillId="4" borderId="20" xfId="1" applyFont="1" applyFill="1" applyBorder="1" applyAlignment="1">
      <alignment horizontal="center" vertical="center"/>
    </xf>
    <xf numFmtId="0" fontId="8" fillId="4" borderId="0" xfId="1" applyFont="1" applyFill="1" applyAlignment="1">
      <alignment horizontal="center" vertical="center"/>
    </xf>
    <xf numFmtId="0" fontId="8" fillId="4" borderId="21" xfId="1" applyFont="1" applyFill="1" applyBorder="1" applyAlignment="1">
      <alignment horizontal="center" vertical="center"/>
    </xf>
    <xf numFmtId="0" fontId="8" fillId="4" borderId="19" xfId="1" applyFont="1" applyFill="1" applyBorder="1" applyAlignment="1">
      <alignment horizontal="center" vertical="center"/>
    </xf>
    <xf numFmtId="0" fontId="8" fillId="4" borderId="11" xfId="1" applyFont="1" applyFill="1" applyBorder="1" applyAlignment="1">
      <alignment horizontal="center" vertical="center"/>
    </xf>
    <xf numFmtId="0" fontId="16" fillId="0" borderId="0" xfId="1" applyFont="1" applyAlignment="1">
      <alignment horizontal="center" vertical="center"/>
    </xf>
    <xf numFmtId="0" fontId="19" fillId="0" borderId="0" xfId="1" applyFont="1" applyAlignment="1">
      <alignment horizontal="center" vertical="center"/>
    </xf>
    <xf numFmtId="0" fontId="20" fillId="0" borderId="60" xfId="1" applyFont="1" applyBorder="1" applyAlignment="1">
      <alignment horizontal="center" vertical="center"/>
    </xf>
    <xf numFmtId="0" fontId="19" fillId="0" borderId="7" xfId="1" applyFont="1" applyBorder="1" applyAlignment="1">
      <alignment horizontal="center" vertical="center"/>
    </xf>
    <xf numFmtId="0" fontId="20" fillId="0" borderId="59" xfId="1" applyFont="1" applyBorder="1" applyAlignment="1">
      <alignment horizontal="center" vertical="center"/>
    </xf>
    <xf numFmtId="0" fontId="7" fillId="4" borderId="18"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19"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11" xfId="1" applyFont="1" applyFill="1" applyBorder="1" applyAlignment="1">
      <alignment horizontal="center" vertical="center"/>
    </xf>
    <xf numFmtId="0" fontId="4" fillId="4" borderId="14" xfId="1" applyFont="1" applyFill="1" applyBorder="1">
      <alignment vertical="center"/>
    </xf>
    <xf numFmtId="0" fontId="4" fillId="4" borderId="10" xfId="1" applyFont="1" applyFill="1" applyBorder="1">
      <alignment vertical="center"/>
    </xf>
    <xf numFmtId="49" fontId="13" fillId="0" borderId="18" xfId="1" applyNumberFormat="1" applyFont="1" applyBorder="1" applyAlignment="1">
      <alignment horizontal="center" vertical="center" textRotation="255"/>
    </xf>
    <xf numFmtId="49" fontId="7" fillId="0" borderId="19" xfId="1" applyNumberFormat="1" applyFont="1" applyBorder="1" applyAlignment="1">
      <alignment horizontal="center" vertical="center"/>
    </xf>
    <xf numFmtId="0" fontId="7" fillId="0" borderId="10" xfId="1" applyFont="1" applyBorder="1" applyAlignment="1">
      <alignment horizontal="left" vertical="center"/>
    </xf>
    <xf numFmtId="0" fontId="4" fillId="0" borderId="5" xfId="1" applyFont="1" applyBorder="1">
      <alignment vertical="center"/>
    </xf>
    <xf numFmtId="0" fontId="4" fillId="0" borderId="53" xfId="1" applyFont="1" applyBorder="1">
      <alignment vertical="center"/>
    </xf>
    <xf numFmtId="0" fontId="4" fillId="0" borderId="59" xfId="1" applyFont="1" applyBorder="1">
      <alignment vertical="center"/>
    </xf>
    <xf numFmtId="0" fontId="4" fillId="0" borderId="20" xfId="1" applyFont="1" applyBorder="1" applyAlignment="1">
      <alignment horizontal="center" vertical="center"/>
    </xf>
    <xf numFmtId="0" fontId="4" fillId="0" borderId="5" xfId="1" applyFont="1" applyBorder="1" applyAlignment="1">
      <alignment horizontal="center" vertical="center"/>
    </xf>
    <xf numFmtId="0" fontId="4" fillId="0" borderId="52" xfId="1" applyFont="1" applyBorder="1" applyAlignment="1">
      <alignment horizontal="center" vertical="center"/>
    </xf>
    <xf numFmtId="0" fontId="4" fillId="0" borderId="2" xfId="1" applyFont="1" applyBorder="1" applyAlignment="1">
      <alignment horizontal="center" vertical="center"/>
    </xf>
    <xf numFmtId="0" fontId="7" fillId="0" borderId="3" xfId="1" applyFont="1" applyBorder="1" applyAlignment="1">
      <alignment horizontal="center" vertical="center" textRotation="255"/>
    </xf>
    <xf numFmtId="0" fontId="7" fillId="0" borderId="5" xfId="1" applyFont="1" applyBorder="1" applyAlignment="1">
      <alignment horizontal="center" vertical="center" textRotation="255"/>
    </xf>
    <xf numFmtId="0" fontId="11" fillId="0" borderId="0" xfId="1" applyFont="1" applyAlignment="1">
      <alignment horizontal="left" vertical="center"/>
    </xf>
    <xf numFmtId="0" fontId="11" fillId="0" borderId="0" xfId="1" applyFont="1">
      <alignment vertical="center"/>
    </xf>
    <xf numFmtId="0" fontId="7" fillId="0" borderId="53" xfId="1" applyFont="1" applyBorder="1" applyAlignment="1">
      <alignment horizontal="center" vertical="center" textRotation="255"/>
    </xf>
    <xf numFmtId="0" fontId="28" fillId="0" borderId="21" xfId="1" applyFont="1" applyBorder="1" applyAlignment="1">
      <alignment horizontal="center" vertical="center"/>
    </xf>
    <xf numFmtId="0" fontId="4" fillId="0" borderId="0" xfId="1" applyFont="1" applyAlignment="1">
      <alignment horizontal="center" vertical="center"/>
    </xf>
    <xf numFmtId="0" fontId="7" fillId="0" borderId="16" xfId="1" applyFont="1" applyBorder="1" applyAlignment="1">
      <alignment horizontal="left" vertical="center"/>
    </xf>
    <xf numFmtId="0" fontId="8" fillId="0" borderId="21" xfId="1" applyFont="1" applyBorder="1" applyAlignment="1">
      <alignment horizontal="left" vertical="center"/>
    </xf>
    <xf numFmtId="0" fontId="8" fillId="0" borderId="0" xfId="1" applyFont="1" applyAlignment="1">
      <alignment horizontal="left" vertical="center"/>
    </xf>
    <xf numFmtId="0" fontId="8" fillId="0" borderId="0" xfId="1" applyFont="1">
      <alignment vertical="center"/>
    </xf>
    <xf numFmtId="0" fontId="7" fillId="4" borderId="19" xfId="1" applyFont="1" applyFill="1" applyBorder="1" applyAlignment="1">
      <alignment horizontal="left" vertical="center"/>
    </xf>
    <xf numFmtId="0" fontId="7" fillId="4" borderId="16" xfId="1" applyFont="1" applyFill="1" applyBorder="1" applyAlignment="1">
      <alignment horizontal="left" vertical="center"/>
    </xf>
    <xf numFmtId="49" fontId="6" fillId="4" borderId="11" xfId="1" applyNumberFormat="1" applyFont="1" applyFill="1" applyBorder="1" applyAlignment="1">
      <alignment horizontal="left" vertical="center"/>
    </xf>
    <xf numFmtId="49" fontId="6" fillId="0" borderId="19" xfId="1" applyNumberFormat="1" applyFont="1" applyBorder="1" applyAlignment="1">
      <alignment horizontal="left" vertical="center"/>
    </xf>
    <xf numFmtId="0" fontId="6" fillId="0" borderId="16" xfId="1" applyFont="1" applyBorder="1" applyAlignment="1">
      <alignment horizontal="left" vertical="center"/>
    </xf>
    <xf numFmtId="0" fontId="6" fillId="0" borderId="11" xfId="1" applyFont="1" applyBorder="1" applyAlignment="1">
      <alignment horizontal="left" vertical="center"/>
    </xf>
    <xf numFmtId="0" fontId="7" fillId="0" borderId="16" xfId="1" applyFont="1" applyBorder="1">
      <alignment vertical="center"/>
    </xf>
    <xf numFmtId="0" fontId="28" fillId="0" borderId="0" xfId="1" applyFont="1" applyAlignment="1">
      <alignment horizontal="center" vertical="center"/>
    </xf>
    <xf numFmtId="0" fontId="11" fillId="0" borderId="0" xfId="1" applyFont="1" applyAlignment="1">
      <alignment horizontal="center" vertical="center" textRotation="255"/>
    </xf>
    <xf numFmtId="0" fontId="28" fillId="0" borderId="5" xfId="1" applyFont="1" applyBorder="1" applyAlignment="1">
      <alignment horizontal="center" vertical="center"/>
    </xf>
    <xf numFmtId="0" fontId="7" fillId="0" borderId="0" xfId="1" applyFont="1" applyAlignment="1">
      <alignment vertical="center" textRotation="255"/>
    </xf>
    <xf numFmtId="0" fontId="11" fillId="0" borderId="21" xfId="1" applyFont="1" applyBorder="1">
      <alignment vertical="center"/>
    </xf>
    <xf numFmtId="0" fontId="7" fillId="0" borderId="16" xfId="1" applyFont="1" applyBorder="1" applyAlignment="1">
      <alignment vertical="center" textRotation="255"/>
    </xf>
    <xf numFmtId="0" fontId="11" fillId="0" borderId="11" xfId="1" applyFont="1" applyBorder="1">
      <alignment vertical="center"/>
    </xf>
    <xf numFmtId="0" fontId="7" fillId="0" borderId="52" xfId="1" applyFont="1" applyBorder="1" applyAlignment="1">
      <alignment horizontal="center" vertical="center"/>
    </xf>
    <xf numFmtId="0" fontId="34" fillId="2" borderId="10" xfId="1" applyFont="1" applyFill="1" applyBorder="1">
      <alignment vertical="center"/>
    </xf>
    <xf numFmtId="0" fontId="16" fillId="2" borderId="11" xfId="1" applyFont="1" applyFill="1" applyBorder="1">
      <alignment vertical="center"/>
    </xf>
    <xf numFmtId="0" fontId="13" fillId="0" borderId="20" xfId="1" applyFont="1" applyBorder="1" applyAlignment="1">
      <alignment horizontal="center" vertical="center" textRotation="255"/>
    </xf>
    <xf numFmtId="0" fontId="12" fillId="0" borderId="0" xfId="1" applyFont="1" applyAlignment="1">
      <alignment horizontal="left" vertical="center"/>
    </xf>
    <xf numFmtId="0" fontId="34" fillId="2" borderId="97" xfId="1" applyFont="1" applyFill="1" applyBorder="1">
      <alignment vertical="center"/>
    </xf>
    <xf numFmtId="0" fontId="16" fillId="2" borderId="99" xfId="1" applyFont="1" applyFill="1" applyBorder="1">
      <alignment vertical="center"/>
    </xf>
    <xf numFmtId="0" fontId="13" fillId="0" borderId="0" xfId="1" applyFont="1" applyAlignment="1">
      <alignment horizontal="center" vertical="center" textRotation="255"/>
    </xf>
    <xf numFmtId="0" fontId="16" fillId="4" borderId="16" xfId="1" applyFont="1" applyFill="1" applyBorder="1" applyAlignment="1">
      <alignment horizontal="left" vertical="center" shrinkToFit="1"/>
    </xf>
    <xf numFmtId="0" fontId="16" fillId="4" borderId="17" xfId="1" applyFont="1" applyFill="1" applyBorder="1" applyAlignment="1">
      <alignment horizontal="left" vertical="center" shrinkToFit="1"/>
    </xf>
    <xf numFmtId="0" fontId="5" fillId="2" borderId="0" xfId="1" applyFont="1" applyFill="1" applyAlignment="1">
      <alignment horizontal="center" vertical="center" shrinkToFit="1"/>
    </xf>
    <xf numFmtId="0" fontId="27" fillId="4" borderId="20" xfId="1" applyFont="1" applyFill="1" applyBorder="1" applyAlignment="1">
      <alignment horizontal="center" vertical="center"/>
    </xf>
    <xf numFmtId="0" fontId="27" fillId="4" borderId="0" xfId="1" applyFont="1" applyFill="1" applyAlignment="1">
      <alignment horizontal="center" vertical="center"/>
    </xf>
    <xf numFmtId="0" fontId="27" fillId="4" borderId="21" xfId="1" applyFont="1" applyFill="1" applyBorder="1" applyAlignment="1">
      <alignment horizontal="center" vertical="center"/>
    </xf>
    <xf numFmtId="0" fontId="25" fillId="2" borderId="20" xfId="1" applyFont="1" applyFill="1" applyBorder="1" applyAlignment="1">
      <alignment horizontal="center" vertical="center"/>
    </xf>
    <xf numFmtId="0" fontId="25" fillId="2" borderId="0" xfId="1" applyFont="1" applyFill="1" applyAlignment="1">
      <alignment horizontal="center" vertical="center"/>
    </xf>
    <xf numFmtId="0" fontId="25" fillId="2" borderId="104" xfId="1" applyFont="1" applyFill="1" applyBorder="1" applyAlignment="1">
      <alignment horizontal="center" vertical="center"/>
    </xf>
    <xf numFmtId="0" fontId="5" fillId="4" borderId="20" xfId="1" applyFont="1" applyFill="1" applyBorder="1" applyAlignment="1">
      <alignment horizontal="center" vertical="center" shrinkToFit="1"/>
    </xf>
    <xf numFmtId="0" fontId="5" fillId="4" borderId="0" xfId="1" applyFont="1" applyFill="1" applyAlignment="1">
      <alignment horizontal="center" vertical="center" shrinkToFit="1"/>
    </xf>
    <xf numFmtId="0" fontId="5" fillId="4" borderId="21" xfId="1" applyFont="1" applyFill="1" applyBorder="1" applyAlignment="1">
      <alignment horizontal="center" vertical="center" shrinkToFit="1"/>
    </xf>
    <xf numFmtId="0" fontId="5" fillId="2" borderId="20" xfId="1" applyFont="1" applyFill="1" applyBorder="1" applyAlignment="1">
      <alignment horizontal="center" vertical="center" shrinkToFit="1"/>
    </xf>
    <xf numFmtId="0" fontId="5" fillId="2" borderId="104"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30" fillId="4" borderId="16" xfId="1" applyFont="1" applyFill="1" applyBorder="1" applyAlignment="1">
      <alignment horizontal="center" vertical="center"/>
    </xf>
    <xf numFmtId="0" fontId="30" fillId="4" borderId="11" xfId="1" applyFont="1" applyFill="1" applyBorder="1" applyAlignment="1">
      <alignment horizontal="center" vertical="center"/>
    </xf>
    <xf numFmtId="0" fontId="16" fillId="4" borderId="19" xfId="1" applyFont="1" applyFill="1" applyBorder="1" applyAlignment="1">
      <alignment horizontal="left" vertical="center" shrinkToFit="1"/>
    </xf>
    <xf numFmtId="0" fontId="30" fillId="4" borderId="18" xfId="1" applyFont="1" applyFill="1" applyBorder="1" applyAlignment="1">
      <alignment horizontal="center" vertical="center"/>
    </xf>
    <xf numFmtId="0" fontId="30" fillId="4" borderId="14" xfId="1" applyFont="1" applyFill="1" applyBorder="1" applyAlignment="1">
      <alignment horizontal="center" vertical="center"/>
    </xf>
    <xf numFmtId="0" fontId="30" fillId="4" borderId="10" xfId="1" applyFont="1" applyFill="1" applyBorder="1" applyAlignment="1">
      <alignment horizontal="center" vertical="center"/>
    </xf>
    <xf numFmtId="0" fontId="30" fillId="4" borderId="19" xfId="1" applyFont="1" applyFill="1" applyBorder="1" applyAlignment="1">
      <alignment horizontal="center" vertical="center"/>
    </xf>
    <xf numFmtId="0" fontId="7" fillId="0" borderId="21" xfId="1" applyFont="1" applyBorder="1" applyAlignment="1">
      <alignment horizontal="center" vertical="center"/>
    </xf>
    <xf numFmtId="0" fontId="16" fillId="0" borderId="21" xfId="1" applyFont="1" applyBorder="1">
      <alignment vertical="center"/>
    </xf>
    <xf numFmtId="0" fontId="16" fillId="0" borderId="21" xfId="1" applyFont="1" applyBorder="1" applyAlignment="1">
      <alignment horizontal="center" vertical="center"/>
    </xf>
    <xf numFmtId="0" fontId="27" fillId="0" borderId="21" xfId="1" applyFont="1" applyBorder="1" applyAlignment="1">
      <alignment horizontal="left" vertical="center"/>
    </xf>
    <xf numFmtId="49" fontId="8" fillId="0" borderId="20" xfId="1" applyNumberFormat="1" applyFont="1" applyBorder="1" applyAlignment="1">
      <alignment horizontal="center" vertical="center" textRotation="255"/>
    </xf>
    <xf numFmtId="49" fontId="7" fillId="0" borderId="20" xfId="1" applyNumberFormat="1" applyFont="1" applyBorder="1" applyAlignment="1">
      <alignment horizontal="center" vertical="center"/>
    </xf>
    <xf numFmtId="49" fontId="7" fillId="0" borderId="20" xfId="1" applyNumberFormat="1" applyFont="1" applyBorder="1" applyAlignment="1">
      <alignment horizontal="center" vertical="center" textRotation="255"/>
    </xf>
    <xf numFmtId="0" fontId="7" fillId="0" borderId="20" xfId="1" applyFont="1" applyBorder="1" applyAlignment="1">
      <alignment horizontal="left" vertical="center"/>
    </xf>
    <xf numFmtId="49" fontId="7" fillId="0" borderId="16" xfId="1" applyNumberFormat="1" applyFont="1" applyBorder="1" applyAlignment="1">
      <alignment horizontal="left" vertical="center"/>
    </xf>
    <xf numFmtId="0" fontId="7" fillId="0" borderId="19" xfId="1" applyFont="1" applyBorder="1" applyAlignment="1">
      <alignment horizontal="left" vertical="center"/>
    </xf>
    <xf numFmtId="49" fontId="7" fillId="0" borderId="18" xfId="1" applyNumberFormat="1" applyFont="1" applyBorder="1">
      <alignment vertical="center"/>
    </xf>
    <xf numFmtId="49" fontId="7" fillId="0" borderId="0" xfId="1" applyNumberFormat="1" applyFont="1">
      <alignment vertical="center"/>
    </xf>
    <xf numFmtId="49" fontId="8" fillId="0" borderId="0" xfId="1" applyNumberFormat="1" applyFont="1">
      <alignment vertical="center"/>
    </xf>
    <xf numFmtId="0" fontId="38" fillId="0" borderId="0" xfId="1" applyFont="1" applyAlignment="1">
      <alignment horizontal="left" vertical="center"/>
    </xf>
    <xf numFmtId="0" fontId="38" fillId="0" borderId="0" xfId="1" applyFont="1">
      <alignment vertical="center"/>
    </xf>
    <xf numFmtId="49" fontId="8" fillId="0" borderId="0" xfId="1" applyNumberFormat="1" applyFont="1" applyAlignment="1">
      <alignment horizontal="left" vertical="center"/>
    </xf>
    <xf numFmtId="0" fontId="16" fillId="0" borderId="0" xfId="1" applyFont="1" applyAlignment="1">
      <alignment horizontal="left" vertical="center"/>
    </xf>
    <xf numFmtId="0" fontId="11" fillId="0" borderId="20" xfId="1" applyFont="1" applyBorder="1">
      <alignment vertical="center"/>
    </xf>
    <xf numFmtId="0" fontId="11" fillId="5" borderId="0" xfId="1" applyFont="1" applyFill="1" applyProtection="1">
      <alignment vertical="center"/>
      <protection locked="0"/>
    </xf>
    <xf numFmtId="0" fontId="43" fillId="5" borderId="0" xfId="1" applyFont="1" applyFill="1" applyProtection="1">
      <alignment vertical="center"/>
      <protection locked="0"/>
    </xf>
    <xf numFmtId="0" fontId="11" fillId="0" borderId="0" xfId="1" applyFont="1" applyProtection="1">
      <alignment vertical="center"/>
      <protection locked="0"/>
    </xf>
    <xf numFmtId="0" fontId="44" fillId="0" borderId="0" xfId="1" applyFont="1" applyProtection="1">
      <alignment vertical="center"/>
      <protection locked="0"/>
    </xf>
    <xf numFmtId="0" fontId="11" fillId="5" borderId="0" xfId="1" applyFont="1" applyFill="1" applyAlignment="1" applyProtection="1">
      <alignment vertical="center" shrinkToFit="1"/>
      <protection locked="0"/>
    </xf>
    <xf numFmtId="14" fontId="11" fillId="5" borderId="0" xfId="1" applyNumberFormat="1" applyFont="1" applyFill="1" applyProtection="1">
      <alignment vertical="center"/>
      <protection locked="0"/>
    </xf>
    <xf numFmtId="0" fontId="11" fillId="0" borderId="0" xfId="1" applyFont="1" applyAlignment="1" applyProtection="1">
      <alignment horizontal="right" vertical="center"/>
      <protection locked="0"/>
    </xf>
    <xf numFmtId="0" fontId="11" fillId="0" borderId="0" xfId="1" applyFont="1" applyProtection="1">
      <alignment vertical="center"/>
      <protection hidden="1"/>
    </xf>
    <xf numFmtId="0" fontId="44" fillId="0" borderId="0" xfId="1" applyFont="1" applyProtection="1">
      <alignment vertical="center"/>
      <protection hidden="1"/>
    </xf>
    <xf numFmtId="176" fontId="11" fillId="0" borderId="22" xfId="1" applyNumberFormat="1" applyFont="1" applyBorder="1" applyAlignment="1" applyProtection="1">
      <alignment horizontal="center" vertical="center"/>
      <protection locked="0"/>
    </xf>
    <xf numFmtId="0" fontId="11" fillId="7" borderId="9" xfId="0" applyFont="1" applyFill="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1" fillId="7" borderId="75" xfId="0" applyFont="1" applyFill="1" applyBorder="1" applyAlignment="1" applyProtection="1">
      <alignment horizontal="center" vertical="center"/>
      <protection locked="0"/>
    </xf>
    <xf numFmtId="14" fontId="11" fillId="0" borderId="79" xfId="1" applyNumberFormat="1" applyFont="1" applyBorder="1" applyAlignment="1" applyProtection="1">
      <alignment horizontal="center" vertical="center"/>
      <protection locked="0"/>
    </xf>
    <xf numFmtId="0" fontId="11" fillId="0" borderId="137" xfId="1" applyFont="1" applyBorder="1" applyProtection="1">
      <alignment vertical="center"/>
      <protection hidden="1"/>
    </xf>
    <xf numFmtId="0" fontId="11" fillId="8" borderId="0" xfId="1" applyFont="1" applyFill="1" applyAlignment="1" applyProtection="1">
      <alignment horizontal="right" vertical="center"/>
      <protection hidden="1"/>
    </xf>
    <xf numFmtId="0" fontId="11" fillId="8" borderId="137" xfId="1" applyFont="1" applyFill="1" applyBorder="1" applyProtection="1">
      <alignment vertical="center"/>
      <protection hidden="1"/>
    </xf>
    <xf numFmtId="0" fontId="11" fillId="5" borderId="0" xfId="1" applyFont="1" applyFill="1" applyAlignment="1" applyProtection="1">
      <alignment horizontal="center" vertical="center"/>
      <protection locked="0"/>
    </xf>
    <xf numFmtId="14" fontId="11" fillId="8" borderId="0" xfId="1" applyNumberFormat="1" applyFont="1" applyFill="1" applyProtection="1">
      <alignment vertical="center"/>
      <protection hidden="1"/>
    </xf>
    <xf numFmtId="20" fontId="46" fillId="0" borderId="0" xfId="0" applyNumberFormat="1" applyFont="1" applyAlignment="1" applyProtection="1">
      <alignment vertical="center"/>
      <protection locked="0"/>
    </xf>
    <xf numFmtId="0" fontId="46" fillId="0" borderId="0" xfId="0" applyFont="1" applyAlignment="1" applyProtection="1">
      <alignment vertical="center"/>
      <protection locked="0"/>
    </xf>
    <xf numFmtId="14" fontId="31" fillId="5" borderId="0" xfId="1" applyNumberFormat="1" applyFont="1" applyFill="1">
      <alignment vertical="center"/>
    </xf>
    <xf numFmtId="0" fontId="46" fillId="8" borderId="0" xfId="0" applyFont="1" applyFill="1" applyAlignment="1" applyProtection="1">
      <alignment vertical="center"/>
      <protection hidden="1"/>
    </xf>
    <xf numFmtId="0" fontId="11" fillId="8" borderId="0" xfId="1" applyFont="1" applyFill="1" applyProtection="1">
      <alignment vertical="center"/>
      <protection hidden="1"/>
    </xf>
    <xf numFmtId="178" fontId="11" fillId="8" borderId="0" xfId="1" applyNumberFormat="1" applyFont="1" applyFill="1" applyAlignment="1" applyProtection="1">
      <alignment horizontal="left" vertical="center"/>
      <protection hidden="1"/>
    </xf>
    <xf numFmtId="0" fontId="44" fillId="8" borderId="0" xfId="1" applyFont="1" applyFill="1" applyProtection="1">
      <alignment vertical="center"/>
      <protection hidden="1"/>
    </xf>
    <xf numFmtId="180" fontId="44" fillId="0" borderId="0" xfId="1" applyNumberFormat="1" applyFont="1" applyProtection="1">
      <alignment vertical="center"/>
      <protection locked="0"/>
    </xf>
    <xf numFmtId="0" fontId="31" fillId="5" borderId="0" xfId="1" applyFont="1" applyFill="1">
      <alignment vertical="center"/>
    </xf>
    <xf numFmtId="0" fontId="43" fillId="5" borderId="0" xfId="1" applyFont="1" applyFill="1">
      <alignment vertical="center"/>
    </xf>
    <xf numFmtId="0" fontId="43" fillId="5" borderId="0" xfId="1" applyFont="1" applyFill="1" applyAlignment="1">
      <alignment vertical="center" shrinkToFit="1"/>
    </xf>
    <xf numFmtId="0" fontId="48" fillId="0" borderId="0" xfId="0" applyFont="1" applyAlignment="1" applyProtection="1">
      <alignment vertical="center"/>
      <protection hidden="1"/>
    </xf>
    <xf numFmtId="0" fontId="51" fillId="5" borderId="0" xfId="1" applyFont="1" applyFill="1" applyProtection="1">
      <alignment vertical="center"/>
      <protection locked="0"/>
    </xf>
    <xf numFmtId="0" fontId="11" fillId="0" borderId="0" xfId="1" applyFont="1" applyAlignment="1" applyProtection="1">
      <alignment vertical="center" shrinkToFit="1"/>
      <protection locked="0"/>
    </xf>
    <xf numFmtId="0" fontId="11" fillId="0" borderId="0" xfId="1" applyFont="1" applyAlignment="1" applyProtection="1">
      <alignment vertical="center" wrapText="1"/>
      <protection locked="0"/>
    </xf>
    <xf numFmtId="0" fontId="11" fillId="7" borderId="9" xfId="1" applyFont="1" applyFill="1" applyBorder="1" applyAlignment="1">
      <alignment horizontal="center" vertical="center" wrapText="1"/>
    </xf>
    <xf numFmtId="0" fontId="11" fillId="7" borderId="68" xfId="1" applyFont="1" applyFill="1" applyBorder="1" applyAlignment="1">
      <alignment horizontal="center" vertical="center" wrapText="1"/>
    </xf>
    <xf numFmtId="181" fontId="11" fillId="0" borderId="0" xfId="1" applyNumberFormat="1" applyFont="1" applyAlignment="1" applyProtection="1">
      <alignment horizontal="left" vertical="center"/>
      <protection locked="0"/>
    </xf>
    <xf numFmtId="0" fontId="11" fillId="0" borderId="0" xfId="1" applyFont="1" applyAlignment="1" applyProtection="1">
      <alignment horizontal="center" vertical="center"/>
      <protection hidden="1"/>
    </xf>
    <xf numFmtId="0" fontId="11" fillId="7" borderId="57" xfId="1" applyFont="1" applyFill="1" applyBorder="1" applyProtection="1">
      <alignment vertical="center"/>
      <protection hidden="1"/>
    </xf>
    <xf numFmtId="0" fontId="11" fillId="0" borderId="9" xfId="1" applyFont="1" applyBorder="1" applyProtection="1">
      <alignment vertical="center"/>
      <protection locked="0"/>
    </xf>
    <xf numFmtId="181" fontId="11" fillId="0" borderId="9" xfId="1" applyNumberFormat="1" applyFont="1" applyBorder="1" applyAlignment="1" applyProtection="1">
      <alignment horizontal="center" vertical="center"/>
      <protection locked="0"/>
    </xf>
    <xf numFmtId="0" fontId="11" fillId="0" borderId="9" xfId="1" applyFont="1" applyBorder="1" applyAlignment="1" applyProtection="1">
      <alignment vertical="center" wrapText="1"/>
      <protection locked="0"/>
    </xf>
    <xf numFmtId="14" fontId="11" fillId="0" borderId="9" xfId="1" applyNumberFormat="1" applyFont="1" applyBorder="1" applyAlignment="1" applyProtection="1">
      <alignment horizontal="center" vertical="center"/>
      <protection locked="0"/>
    </xf>
    <xf numFmtId="49" fontId="11" fillId="0" borderId="68" xfId="1" applyNumberFormat="1" applyFont="1" applyBorder="1" applyAlignment="1" applyProtection="1">
      <alignment vertical="center" wrapText="1"/>
      <protection locked="0"/>
    </xf>
    <xf numFmtId="181" fontId="11" fillId="0" borderId="0" xfId="1" applyNumberFormat="1" applyFont="1" applyAlignment="1" applyProtection="1">
      <alignment horizontal="left" vertical="center"/>
      <protection hidden="1"/>
    </xf>
    <xf numFmtId="14" fontId="11" fillId="0" borderId="0" xfId="1" applyNumberFormat="1" applyFont="1" applyProtection="1">
      <alignment vertical="center"/>
      <protection locked="0"/>
    </xf>
    <xf numFmtId="0" fontId="52" fillId="0" borderId="0" xfId="0" applyFont="1"/>
    <xf numFmtId="0" fontId="0" fillId="9" borderId="140" xfId="0" applyFill="1" applyBorder="1" applyAlignment="1">
      <alignment horizontal="center"/>
    </xf>
    <xf numFmtId="0" fontId="0" fillId="9" borderId="141" xfId="0" applyFill="1" applyBorder="1" applyAlignment="1">
      <alignment horizontal="center" vertical="top"/>
    </xf>
    <xf numFmtId="0" fontId="0" fillId="8" borderId="0" xfId="0" applyFill="1" applyAlignment="1">
      <alignment horizontal="center"/>
    </xf>
    <xf numFmtId="0" fontId="0" fillId="0" borderId="18" xfId="0" applyBorder="1" applyAlignment="1">
      <alignment horizontal="center"/>
    </xf>
    <xf numFmtId="0" fontId="0" fillId="0" borderId="14" xfId="0" applyBorder="1"/>
    <xf numFmtId="0" fontId="0" fillId="0" borderId="142" xfId="0" applyBorder="1"/>
    <xf numFmtId="0" fontId="0" fillId="0" borderId="20" xfId="0" applyBorder="1" applyAlignment="1">
      <alignment horizontal="center"/>
    </xf>
    <xf numFmtId="0" fontId="0" fillId="0" borderId="143" xfId="0" applyBorder="1"/>
    <xf numFmtId="0" fontId="0" fillId="0" borderId="19" xfId="0" applyBorder="1" applyAlignment="1">
      <alignment horizontal="center"/>
    </xf>
    <xf numFmtId="0" fontId="0" fillId="0" borderId="16" xfId="0" applyBorder="1"/>
    <xf numFmtId="0" fontId="0" fillId="0" borderId="144" xfId="0" applyBorder="1"/>
    <xf numFmtId="0" fontId="11" fillId="8" borderId="0" xfId="1" applyFont="1" applyFill="1" applyProtection="1">
      <alignment vertical="center"/>
      <protection locked="0"/>
    </xf>
    <xf numFmtId="20" fontId="11" fillId="8" borderId="0" xfId="1" applyNumberFormat="1" applyFont="1" applyFill="1" applyProtection="1">
      <alignment vertical="center"/>
      <protection locked="0"/>
    </xf>
    <xf numFmtId="0" fontId="11" fillId="10" borderId="145" xfId="1" applyFont="1" applyFill="1" applyBorder="1">
      <alignment vertical="center"/>
    </xf>
    <xf numFmtId="0" fontId="11" fillId="10" borderId="146" xfId="1" applyFont="1" applyFill="1" applyBorder="1">
      <alignment vertical="center"/>
    </xf>
    <xf numFmtId="0" fontId="11" fillId="10" borderId="147" xfId="1" applyFont="1" applyFill="1" applyBorder="1">
      <alignment vertical="center"/>
    </xf>
    <xf numFmtId="0" fontId="54" fillId="0" borderId="0" xfId="2" applyFont="1"/>
    <xf numFmtId="0" fontId="42" fillId="0" borderId="0" xfId="2"/>
    <xf numFmtId="0" fontId="52" fillId="0" borderId="0" xfId="2" applyFont="1"/>
    <xf numFmtId="0" fontId="1" fillId="0" borderId="0" xfId="1">
      <alignment vertical="center"/>
    </xf>
    <xf numFmtId="0" fontId="42" fillId="9" borderId="140" xfId="2" applyFill="1" applyBorder="1" applyAlignment="1">
      <alignment horizontal="center"/>
    </xf>
    <xf numFmtId="0" fontId="42" fillId="9" borderId="139" xfId="2" applyFill="1" applyBorder="1" applyAlignment="1">
      <alignment horizontal="center" vertical="top"/>
    </xf>
    <xf numFmtId="0" fontId="42" fillId="0" borderId="18" xfId="2" applyBorder="1"/>
    <xf numFmtId="0" fontId="42" fillId="0" borderId="148" xfId="2" applyBorder="1"/>
    <xf numFmtId="0" fontId="42" fillId="0" borderId="149" xfId="2" applyBorder="1" applyAlignment="1">
      <alignment horizontal="center"/>
    </xf>
    <xf numFmtId="0" fontId="42" fillId="0" borderId="20" xfId="2" applyBorder="1"/>
    <xf numFmtId="0" fontId="42" fillId="0" borderId="28" xfId="2" applyBorder="1"/>
    <xf numFmtId="0" fontId="42" fillId="0" borderId="150" xfId="2" applyBorder="1" applyAlignment="1">
      <alignment horizontal="center"/>
    </xf>
    <xf numFmtId="0" fontId="42" fillId="0" borderId="19" xfId="2" applyBorder="1"/>
    <xf numFmtId="0" fontId="42" fillId="0" borderId="151" xfId="2" applyBorder="1"/>
    <xf numFmtId="0" fontId="42" fillId="0" borderId="152" xfId="2" applyBorder="1" applyAlignment="1">
      <alignment horizontal="center"/>
    </xf>
    <xf numFmtId="0" fontId="42" fillId="0" borderId="22" xfId="2" applyBorder="1"/>
    <xf numFmtId="0" fontId="42" fillId="0" borderId="9" xfId="2" applyBorder="1" applyAlignment="1">
      <alignment horizontal="center"/>
    </xf>
    <xf numFmtId="0" fontId="13" fillId="0" borderId="0" xfId="1" applyFont="1" applyAlignment="1">
      <alignment horizontal="left" vertical="center" shrinkToFit="1"/>
    </xf>
    <xf numFmtId="0" fontId="4" fillId="0" borderId="20" xfId="1" applyFont="1" applyBorder="1" applyAlignment="1">
      <alignment horizontal="left" vertical="center"/>
    </xf>
    <xf numFmtId="0" fontId="8" fillId="0" borderId="20" xfId="1" applyFont="1" applyBorder="1" applyAlignment="1">
      <alignment horizontal="left" vertical="center"/>
    </xf>
    <xf numFmtId="0" fontId="11" fillId="7" borderId="136" xfId="1" applyFont="1" applyFill="1" applyBorder="1" applyProtection="1">
      <alignment vertical="center"/>
      <protection hidden="1"/>
    </xf>
    <xf numFmtId="0" fontId="11" fillId="0" borderId="69" xfId="1" applyFont="1" applyBorder="1" applyProtection="1">
      <alignment vertical="center"/>
      <protection locked="0"/>
    </xf>
    <xf numFmtId="181" fontId="11" fillId="0" borderId="69" xfId="1" applyNumberFormat="1" applyFont="1" applyBorder="1" applyAlignment="1" applyProtection="1">
      <alignment horizontal="center" vertical="center"/>
      <protection locked="0"/>
    </xf>
    <xf numFmtId="0" fontId="11" fillId="0" borderId="69" xfId="1" applyFont="1" applyBorder="1" applyAlignment="1" applyProtection="1">
      <alignment vertical="center" wrapText="1"/>
      <protection locked="0"/>
    </xf>
    <xf numFmtId="0" fontId="11" fillId="0" borderId="69" xfId="1" applyFont="1" applyBorder="1" applyAlignment="1" applyProtection="1">
      <alignment horizontal="center" vertical="center"/>
      <protection locked="0"/>
    </xf>
    <xf numFmtId="14" fontId="11" fillId="0" borderId="69" xfId="1" applyNumberFormat="1" applyFont="1" applyBorder="1" applyAlignment="1" applyProtection="1">
      <alignment horizontal="center" vertical="center"/>
      <protection locked="0"/>
    </xf>
    <xf numFmtId="49" fontId="11" fillId="0" borderId="79" xfId="1" applyNumberFormat="1" applyFont="1" applyBorder="1" applyAlignment="1" applyProtection="1">
      <alignment vertical="center" wrapText="1"/>
      <protection locked="0"/>
    </xf>
    <xf numFmtId="0" fontId="11" fillId="7" borderId="57" xfId="1" applyFont="1" applyFill="1" applyBorder="1" applyAlignment="1">
      <alignment horizontal="center" vertical="center"/>
    </xf>
    <xf numFmtId="0" fontId="11" fillId="7" borderId="9" xfId="1" applyFont="1" applyFill="1" applyBorder="1" applyAlignment="1">
      <alignment horizontal="center" vertical="center"/>
    </xf>
    <xf numFmtId="0" fontId="11" fillId="0" borderId="9" xfId="1" applyFont="1" applyBorder="1" applyAlignment="1" applyProtection="1">
      <alignment horizontal="center" vertical="center"/>
      <protection locked="0"/>
    </xf>
    <xf numFmtId="0" fontId="11" fillId="0" borderId="68" xfId="1" applyFont="1" applyBorder="1" applyAlignment="1" applyProtection="1">
      <alignment horizontal="center" vertical="center"/>
      <protection locked="0"/>
    </xf>
    <xf numFmtId="0" fontId="31" fillId="6" borderId="127" xfId="1" applyFont="1" applyFill="1" applyBorder="1" applyAlignment="1" applyProtection="1">
      <alignment horizontal="left" vertical="center" wrapText="1"/>
      <protection locked="0"/>
    </xf>
    <xf numFmtId="0" fontId="31" fillId="6" borderId="128" xfId="1" applyFont="1" applyFill="1" applyBorder="1" applyAlignment="1" applyProtection="1">
      <alignment horizontal="left" vertical="center" wrapText="1"/>
      <protection locked="0"/>
    </xf>
    <xf numFmtId="0" fontId="31" fillId="6" borderId="129" xfId="1" applyFont="1" applyFill="1" applyBorder="1" applyAlignment="1" applyProtection="1">
      <alignment horizontal="left" vertical="center" wrapText="1"/>
      <protection locked="0"/>
    </xf>
    <xf numFmtId="0" fontId="11" fillId="7" borderId="130" xfId="1" applyFont="1" applyFill="1" applyBorder="1" applyAlignment="1">
      <alignment horizontal="center" vertical="center"/>
    </xf>
    <xf numFmtId="0" fontId="11" fillId="7" borderId="54" xfId="1" applyFont="1" applyFill="1" applyBorder="1" applyAlignment="1">
      <alignment horizontal="center" vertical="center"/>
    </xf>
    <xf numFmtId="0" fontId="11" fillId="0" borderId="55" xfId="1" applyFont="1" applyBorder="1" applyAlignment="1" applyProtection="1">
      <alignment horizontal="left" vertical="center" indent="1"/>
      <protection locked="0"/>
    </xf>
    <xf numFmtId="0" fontId="11" fillId="0" borderId="131" xfId="1" applyFont="1" applyBorder="1" applyAlignment="1" applyProtection="1">
      <alignment horizontal="left" vertical="center" indent="1"/>
      <protection locked="0"/>
    </xf>
    <xf numFmtId="0" fontId="11" fillId="0" borderId="132" xfId="1" applyFont="1" applyBorder="1" applyAlignment="1" applyProtection="1">
      <alignment horizontal="left" vertical="center" indent="1"/>
      <protection locked="0"/>
    </xf>
    <xf numFmtId="0" fontId="11" fillId="0" borderId="22" xfId="1" applyFont="1" applyBorder="1" applyAlignment="1" applyProtection="1">
      <alignment horizontal="left" vertical="center" indent="1"/>
      <protection locked="0"/>
    </xf>
    <xf numFmtId="0" fontId="11" fillId="0" borderId="58" xfId="1" applyFont="1" applyBorder="1" applyAlignment="1" applyProtection="1">
      <alignment horizontal="left" vertical="center" indent="1"/>
      <protection locked="0"/>
    </xf>
    <xf numFmtId="0" fontId="11" fillId="0" borderId="133" xfId="1" applyFont="1" applyBorder="1" applyAlignment="1" applyProtection="1">
      <alignment horizontal="left" vertical="center" indent="1"/>
      <protection locked="0"/>
    </xf>
    <xf numFmtId="0" fontId="11" fillId="0" borderId="70" xfId="1" applyFont="1" applyBorder="1" applyAlignment="1" applyProtection="1">
      <alignment horizontal="left" vertical="center" indent="1"/>
      <protection locked="0"/>
    </xf>
    <xf numFmtId="0" fontId="11" fillId="0" borderId="134" xfId="1" applyFont="1" applyBorder="1" applyAlignment="1" applyProtection="1">
      <alignment horizontal="left" vertical="center" indent="1"/>
      <protection locked="0"/>
    </xf>
    <xf numFmtId="0" fontId="11" fillId="0" borderId="135" xfId="1" applyFont="1" applyBorder="1" applyAlignment="1" applyProtection="1">
      <alignment horizontal="left" vertical="center" indent="1"/>
      <protection locked="0"/>
    </xf>
    <xf numFmtId="0" fontId="11" fillId="7" borderId="136" xfId="1" applyFont="1" applyFill="1" applyBorder="1" applyAlignment="1">
      <alignment horizontal="center" vertical="center"/>
    </xf>
    <xf numFmtId="0" fontId="11" fillId="7" borderId="69" xfId="1" applyFont="1" applyFill="1" applyBorder="1" applyAlignment="1">
      <alignment horizontal="center" vertical="center"/>
    </xf>
    <xf numFmtId="177" fontId="11" fillId="0" borderId="54" xfId="1" applyNumberFormat="1" applyFont="1" applyBorder="1" applyAlignment="1">
      <alignment horizontal="center" vertical="center"/>
    </xf>
    <xf numFmtId="177" fontId="11" fillId="0" borderId="67" xfId="1" applyNumberFormat="1" applyFont="1" applyBorder="1" applyAlignment="1">
      <alignment horizontal="center" vertical="center"/>
    </xf>
    <xf numFmtId="0" fontId="47" fillId="0" borderId="1" xfId="1" applyFont="1" applyBorder="1" applyAlignment="1" applyProtection="1">
      <alignment vertical="center" wrapText="1"/>
      <protection hidden="1"/>
    </xf>
    <xf numFmtId="0" fontId="47" fillId="0" borderId="3" xfId="1" applyFont="1" applyBorder="1" applyAlignment="1" applyProtection="1">
      <alignment vertical="center" wrapText="1"/>
      <protection hidden="1"/>
    </xf>
    <xf numFmtId="0" fontId="47" fillId="0" borderId="4" xfId="1" applyFont="1" applyBorder="1" applyAlignment="1" applyProtection="1">
      <alignment vertical="center" wrapText="1"/>
      <protection hidden="1"/>
    </xf>
    <xf numFmtId="0" fontId="47" fillId="0" borderId="5" xfId="1" applyFont="1" applyBorder="1" applyAlignment="1" applyProtection="1">
      <alignment vertical="center" wrapText="1"/>
      <protection hidden="1"/>
    </xf>
    <xf numFmtId="0" fontId="47" fillId="0" borderId="6" xfId="1" applyFont="1" applyBorder="1" applyAlignment="1" applyProtection="1">
      <alignment vertical="center" wrapText="1"/>
      <protection hidden="1"/>
    </xf>
    <xf numFmtId="0" fontId="47" fillId="0" borderId="8" xfId="1" applyFont="1" applyBorder="1" applyAlignment="1" applyProtection="1">
      <alignment vertical="center" wrapText="1"/>
      <protection hidden="1"/>
    </xf>
    <xf numFmtId="178" fontId="11" fillId="0" borderId="9" xfId="1" applyNumberFormat="1" applyFont="1" applyBorder="1" applyAlignment="1" applyProtection="1">
      <alignment horizontal="center" vertical="center"/>
      <protection locked="0"/>
    </xf>
    <xf numFmtId="178" fontId="11" fillId="0" borderId="68" xfId="1" applyNumberFormat="1" applyFont="1" applyBorder="1" applyAlignment="1" applyProtection="1">
      <alignment horizontal="center" vertical="center"/>
      <protection locked="0"/>
    </xf>
    <xf numFmtId="179" fontId="11" fillId="0" borderId="69" xfId="1" applyNumberFormat="1" applyFont="1" applyBorder="1" applyAlignment="1" applyProtection="1">
      <alignment horizontal="center" vertical="center"/>
      <protection locked="0"/>
    </xf>
    <xf numFmtId="179" fontId="11" fillId="0" borderId="79" xfId="1" applyNumberFormat="1" applyFont="1" applyBorder="1" applyAlignment="1" applyProtection="1">
      <alignment horizontal="center" vertical="center"/>
      <protection locked="0"/>
    </xf>
    <xf numFmtId="0" fontId="11" fillId="7" borderId="67" xfId="1" applyFont="1" applyFill="1" applyBorder="1" applyAlignment="1">
      <alignment horizontal="center" vertical="center"/>
    </xf>
    <xf numFmtId="0" fontId="11" fillId="7" borderId="56" xfId="1" applyFont="1" applyFill="1" applyBorder="1" applyAlignment="1">
      <alignment horizontal="center" vertical="center"/>
    </xf>
    <xf numFmtId="0" fontId="11" fillId="7" borderId="138" xfId="1" applyFont="1" applyFill="1" applyBorder="1" applyAlignment="1">
      <alignment horizontal="center" vertical="center"/>
    </xf>
    <xf numFmtId="0" fontId="11" fillId="7" borderId="51" xfId="1" applyFont="1" applyFill="1" applyBorder="1" applyAlignment="1">
      <alignment horizontal="center" vertical="center"/>
    </xf>
    <xf numFmtId="0" fontId="11" fillId="7" borderId="139" xfId="1" applyFont="1" applyFill="1" applyBorder="1" applyAlignment="1">
      <alignment horizontal="center" vertical="center"/>
    </xf>
    <xf numFmtId="0" fontId="11" fillId="7" borderId="51" xfId="1" applyFont="1" applyFill="1" applyBorder="1" applyAlignment="1">
      <alignment horizontal="center" vertical="center" wrapText="1"/>
    </xf>
    <xf numFmtId="0" fontId="11" fillId="7" borderId="139" xfId="1" applyFont="1" applyFill="1" applyBorder="1" applyAlignment="1">
      <alignment horizontal="center" vertical="center" wrapText="1"/>
    </xf>
    <xf numFmtId="0" fontId="11" fillId="7" borderId="51" xfId="1" applyFont="1" applyFill="1" applyBorder="1" applyAlignment="1">
      <alignment horizontal="center" vertical="center" wrapText="1" shrinkToFit="1"/>
    </xf>
    <xf numFmtId="0" fontId="11" fillId="7" borderId="139" xfId="1" applyFont="1" applyFill="1" applyBorder="1" applyAlignment="1">
      <alignment horizontal="center" vertical="center" wrapText="1" shrinkToFit="1"/>
    </xf>
    <xf numFmtId="14" fontId="46" fillId="7" borderId="51" xfId="0" applyNumberFormat="1" applyFont="1" applyFill="1" applyBorder="1" applyAlignment="1">
      <alignment horizontal="center" vertical="center" wrapText="1"/>
    </xf>
    <xf numFmtId="14" fontId="46" fillId="7" borderId="139" xfId="0" applyNumberFormat="1" applyFont="1" applyFill="1" applyBorder="1" applyAlignment="1">
      <alignment horizontal="center" vertical="center" wrapText="1"/>
    </xf>
    <xf numFmtId="0" fontId="21" fillId="0" borderId="18" xfId="1" applyFont="1" applyBorder="1" applyAlignment="1">
      <alignment horizontal="center" vertical="center"/>
    </xf>
    <xf numFmtId="0" fontId="21" fillId="0" borderId="20" xfId="1" applyFont="1" applyBorder="1" applyAlignment="1">
      <alignment horizontal="center" vertical="center"/>
    </xf>
    <xf numFmtId="0" fontId="21" fillId="0" borderId="19" xfId="1" applyFont="1" applyBorder="1" applyAlignment="1">
      <alignment horizontal="center" vertical="center"/>
    </xf>
    <xf numFmtId="0" fontId="21" fillId="0" borderId="14" xfId="1" applyFont="1" applyBorder="1" applyAlignment="1">
      <alignment horizontal="center" vertical="center"/>
    </xf>
    <xf numFmtId="0" fontId="21" fillId="0" borderId="0" xfId="1" applyFont="1" applyAlignment="1">
      <alignment horizontal="center" vertical="center"/>
    </xf>
    <xf numFmtId="0" fontId="21" fillId="0" borderId="16" xfId="1" applyFont="1" applyBorder="1" applyAlignment="1">
      <alignment horizontal="center" vertical="center"/>
    </xf>
    <xf numFmtId="0" fontId="8" fillId="0" borderId="0" xfId="1" applyFont="1" applyAlignment="1">
      <alignment horizontal="left" vertical="center"/>
    </xf>
    <xf numFmtId="0" fontId="8" fillId="0" borderId="21" xfId="1" applyFont="1" applyBorder="1" applyAlignment="1">
      <alignment horizontal="left" vertical="center"/>
    </xf>
    <xf numFmtId="0" fontId="7" fillId="0" borderId="0" xfId="1" applyFont="1" applyAlignment="1">
      <alignment horizontal="left" vertical="center"/>
    </xf>
    <xf numFmtId="0" fontId="7" fillId="0" borderId="21" xfId="1" applyFont="1" applyBorder="1" applyAlignment="1">
      <alignment horizontal="left" vertical="center"/>
    </xf>
    <xf numFmtId="0" fontId="24" fillId="2" borderId="98" xfId="1" applyFont="1" applyFill="1" applyBorder="1" applyAlignment="1">
      <alignment horizontal="center" vertical="center" textRotation="255"/>
    </xf>
    <xf numFmtId="0" fontId="24" fillId="2" borderId="21" xfId="1" applyFont="1" applyFill="1" applyBorder="1" applyAlignment="1">
      <alignment horizontal="center" vertical="center" textRotation="255"/>
    </xf>
    <xf numFmtId="0" fontId="16" fillId="0" borderId="0" xfId="1" applyFont="1" applyAlignment="1">
      <alignment horizontal="left" vertical="center"/>
    </xf>
    <xf numFmtId="0" fontId="16" fillId="0" borderId="21" xfId="1" applyFont="1" applyBorder="1" applyAlignment="1">
      <alignment horizontal="left" vertical="center"/>
    </xf>
    <xf numFmtId="0" fontId="7" fillId="3" borderId="45" xfId="1" applyFont="1" applyFill="1" applyBorder="1" applyAlignment="1">
      <alignment horizontal="center" vertical="center" shrinkToFit="1"/>
    </xf>
    <xf numFmtId="0" fontId="7" fillId="3" borderId="95" xfId="1" applyFont="1" applyFill="1" applyBorder="1" applyAlignment="1">
      <alignment horizontal="center" vertical="center" shrinkToFit="1"/>
    </xf>
    <xf numFmtId="0" fontId="7" fillId="3" borderId="46" xfId="1" applyFont="1" applyFill="1" applyBorder="1" applyAlignment="1">
      <alignment horizontal="center" vertical="center" shrinkToFit="1"/>
    </xf>
    <xf numFmtId="0" fontId="7" fillId="3" borderId="47" xfId="1" applyFont="1" applyFill="1" applyBorder="1" applyAlignment="1">
      <alignment horizontal="center" vertical="center" shrinkToFit="1"/>
    </xf>
    <xf numFmtId="0" fontId="7" fillId="3" borderId="96" xfId="1" applyFont="1" applyFill="1" applyBorder="1" applyAlignment="1">
      <alignment horizontal="center" vertical="center" shrinkToFit="1"/>
    </xf>
    <xf numFmtId="0" fontId="7" fillId="3" borderId="48" xfId="1" applyFont="1" applyFill="1" applyBorder="1" applyAlignment="1">
      <alignment horizontal="center" vertical="center" shrinkToFit="1"/>
    </xf>
    <xf numFmtId="0" fontId="13" fillId="0" borderId="2" xfId="1" applyFont="1" applyBorder="1" applyAlignment="1">
      <alignment horizontal="center" vertical="center" shrinkToFit="1"/>
    </xf>
    <xf numFmtId="0" fontId="13" fillId="0" borderId="53" xfId="1" applyFont="1" applyBorder="1" applyAlignment="1">
      <alignment horizontal="center" vertical="center" shrinkToFit="1"/>
    </xf>
    <xf numFmtId="0" fontId="13" fillId="0" borderId="0" xfId="1" applyFont="1" applyAlignment="1">
      <alignment horizontal="center" vertical="center" shrinkToFit="1"/>
    </xf>
    <xf numFmtId="0" fontId="13" fillId="0" borderId="21"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2" xfId="1" applyFont="1" applyBorder="1" applyAlignment="1">
      <alignment horizontal="center" vertical="center" shrinkToFit="1"/>
    </xf>
    <xf numFmtId="0" fontId="13" fillId="0" borderId="20" xfId="1" applyFont="1" applyBorder="1" applyAlignment="1">
      <alignment horizontal="center" vertical="center" shrinkToFit="1"/>
    </xf>
    <xf numFmtId="0" fontId="13" fillId="0" borderId="19" xfId="1" applyFont="1" applyBorder="1" applyAlignment="1">
      <alignment horizontal="center" vertical="center" shrinkToFit="1"/>
    </xf>
    <xf numFmtId="0" fontId="13" fillId="0" borderId="52"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5"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8" fillId="0" borderId="120" xfId="1" applyFont="1" applyBorder="1" applyAlignment="1">
      <alignment horizontal="center" vertical="center"/>
    </xf>
    <xf numFmtId="0" fontId="18" fillId="0" borderId="36" xfId="1" applyFont="1" applyBorder="1" applyAlignment="1">
      <alignment horizontal="center" vertical="center"/>
    </xf>
    <xf numFmtId="0" fontId="18" fillId="0" borderId="20" xfId="1" applyFont="1" applyBorder="1" applyAlignment="1">
      <alignment horizontal="center" vertical="center"/>
    </xf>
    <xf numFmtId="0" fontId="18" fillId="0" borderId="0" xfId="1" applyFont="1" applyAlignment="1">
      <alignment horizontal="center" vertical="center"/>
    </xf>
    <xf numFmtId="0" fontId="18" fillId="0" borderId="100" xfId="1" applyFont="1" applyBorder="1" applyAlignment="1">
      <alignment horizontal="center" vertical="center"/>
    </xf>
    <xf numFmtId="0" fontId="18" fillId="0" borderId="38" xfId="1" applyFont="1" applyBorder="1" applyAlignment="1">
      <alignment horizontal="center" vertical="center"/>
    </xf>
    <xf numFmtId="0" fontId="28" fillId="0" borderId="18" xfId="1" applyFont="1" applyBorder="1" applyAlignment="1">
      <alignment horizontal="center" vertical="center"/>
    </xf>
    <xf numFmtId="0" fontId="28" fillId="0" borderId="14" xfId="1" applyFont="1" applyBorder="1" applyAlignment="1">
      <alignment horizontal="center" vertical="center"/>
    </xf>
    <xf numFmtId="0" fontId="28" fillId="0" borderId="10" xfId="1" applyFont="1" applyBorder="1" applyAlignment="1">
      <alignment horizontal="center" vertical="center"/>
    </xf>
    <xf numFmtId="0" fontId="28" fillId="0" borderId="20" xfId="1" applyFont="1" applyBorder="1" applyAlignment="1">
      <alignment horizontal="center" vertical="center"/>
    </xf>
    <xf numFmtId="0" fontId="28" fillId="0" borderId="0" xfId="1" applyFont="1" applyAlignment="1">
      <alignment horizontal="center" vertical="center"/>
    </xf>
    <xf numFmtId="0" fontId="28" fillId="0" borderId="21" xfId="1" applyFont="1" applyBorder="1" applyAlignment="1">
      <alignment horizontal="center" vertical="center"/>
    </xf>
    <xf numFmtId="0" fontId="28" fillId="0" borderId="19" xfId="1" applyFont="1" applyBorder="1" applyAlignment="1">
      <alignment horizontal="center" vertical="center"/>
    </xf>
    <xf numFmtId="0" fontId="28" fillId="0" borderId="16" xfId="1" applyFont="1" applyBorder="1" applyAlignment="1">
      <alignment horizontal="center" vertical="center"/>
    </xf>
    <xf numFmtId="0" fontId="28" fillId="0" borderId="11" xfId="1" applyFont="1" applyBorder="1" applyAlignment="1">
      <alignment horizontal="center" vertical="center"/>
    </xf>
    <xf numFmtId="0" fontId="18" fillId="0" borderId="91" xfId="1" applyFont="1" applyBorder="1" applyAlignment="1">
      <alignment horizontal="center" vertical="center"/>
    </xf>
    <xf numFmtId="0" fontId="18" fillId="0" borderId="14" xfId="1" applyFont="1" applyBorder="1" applyAlignment="1">
      <alignment horizontal="center" vertical="center"/>
    </xf>
    <xf numFmtId="0" fontId="18" fillId="0" borderId="10" xfId="1" applyFont="1" applyBorder="1" applyAlignment="1">
      <alignment horizontal="center" vertical="center"/>
    </xf>
    <xf numFmtId="0" fontId="18" fillId="0" borderId="39" xfId="1" applyFont="1" applyBorder="1" applyAlignment="1">
      <alignment horizontal="center" vertical="center"/>
    </xf>
    <xf numFmtId="0" fontId="18" fillId="0" borderId="21" xfId="1" applyFont="1" applyBorder="1" applyAlignment="1">
      <alignment horizontal="center" vertical="center"/>
    </xf>
    <xf numFmtId="0" fontId="18" fillId="0" borderId="37" xfId="1" applyFont="1" applyBorder="1" applyAlignment="1">
      <alignment horizontal="center" vertical="center"/>
    </xf>
    <xf numFmtId="0" fontId="18" fillId="0" borderId="40" xfId="1" applyFont="1" applyBorder="1" applyAlignment="1">
      <alignment horizontal="center" vertical="center"/>
    </xf>
    <xf numFmtId="0" fontId="18" fillId="0" borderId="44" xfId="1" applyFont="1" applyBorder="1" applyAlignment="1">
      <alignment horizontal="center" vertical="center"/>
    </xf>
    <xf numFmtId="0" fontId="18" fillId="0" borderId="41" xfId="1" applyFont="1" applyBorder="1" applyAlignment="1">
      <alignment horizontal="center" vertical="center"/>
    </xf>
    <xf numFmtId="0" fontId="18" fillId="0" borderId="34" xfId="1" applyFont="1" applyBorder="1" applyAlignment="1">
      <alignment horizontal="center" vertical="center"/>
    </xf>
    <xf numFmtId="0" fontId="18" fillId="0" borderId="42" xfId="1" applyFont="1" applyBorder="1" applyAlignment="1">
      <alignment horizontal="center" vertical="center"/>
    </xf>
    <xf numFmtId="0" fontId="18" fillId="0" borderId="84" xfId="1" applyFont="1" applyBorder="1" applyAlignment="1">
      <alignment horizontal="center" vertical="center"/>
    </xf>
    <xf numFmtId="0" fontId="18" fillId="0" borderId="43" xfId="1" applyFont="1" applyBorder="1" applyAlignment="1">
      <alignment horizontal="center" vertical="center"/>
    </xf>
    <xf numFmtId="0" fontId="18" fillId="0" borderId="18" xfId="1" applyFont="1" applyBorder="1" applyAlignment="1">
      <alignment horizontal="center" vertical="center"/>
    </xf>
    <xf numFmtId="0" fontId="18" fillId="0" borderId="108" xfId="1" applyFont="1" applyBorder="1" applyAlignment="1">
      <alignment horizontal="center" vertical="center"/>
    </xf>
    <xf numFmtId="0" fontId="18" fillId="0" borderId="109" xfId="1" applyFont="1" applyBorder="1" applyAlignment="1">
      <alignment horizontal="center" vertical="center"/>
    </xf>
    <xf numFmtId="0" fontId="18" fillId="0" borderId="19" xfId="1" applyFont="1" applyBorder="1" applyAlignment="1">
      <alignment horizontal="center" vertical="center"/>
    </xf>
    <xf numFmtId="0" fontId="18" fillId="0" borderId="16" xfId="1" applyFont="1" applyBorder="1" applyAlignment="1">
      <alignment horizontal="center" vertical="center"/>
    </xf>
    <xf numFmtId="0" fontId="18" fillId="0" borderId="110" xfId="1" applyFont="1" applyBorder="1" applyAlignment="1">
      <alignment horizontal="center" vertical="center"/>
    </xf>
    <xf numFmtId="0" fontId="18" fillId="0" borderId="105" xfId="1" applyFont="1" applyBorder="1" applyAlignment="1">
      <alignment horizontal="center" vertical="center"/>
    </xf>
    <xf numFmtId="0" fontId="18" fillId="0" borderId="106" xfId="1" applyFont="1" applyBorder="1" applyAlignment="1">
      <alignment horizontal="center" vertical="center"/>
    </xf>
    <xf numFmtId="0" fontId="18" fillId="0" borderId="107" xfId="1" applyFont="1" applyBorder="1" applyAlignment="1">
      <alignment horizontal="center" vertical="center"/>
    </xf>
    <xf numFmtId="0" fontId="18" fillId="0" borderId="11" xfId="1" applyFont="1" applyBorder="1" applyAlignment="1">
      <alignment horizontal="center" vertical="center"/>
    </xf>
    <xf numFmtId="0" fontId="15" fillId="4" borderId="18" xfId="1" applyFont="1" applyFill="1" applyBorder="1" applyAlignment="1">
      <alignment horizontal="center" vertical="center"/>
    </xf>
    <xf numFmtId="0" fontId="15" fillId="4" borderId="14"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19" xfId="1" applyFont="1" applyFill="1" applyBorder="1" applyAlignment="1">
      <alignment horizontal="center" vertical="center"/>
    </xf>
    <xf numFmtId="0" fontId="15" fillId="4" borderId="16" xfId="1" applyFont="1" applyFill="1" applyBorder="1" applyAlignment="1">
      <alignment horizontal="center" vertical="center"/>
    </xf>
    <xf numFmtId="0" fontId="15" fillId="4" borderId="11" xfId="1" applyFont="1" applyFill="1" applyBorder="1" applyAlignment="1">
      <alignment horizontal="center" vertical="center"/>
    </xf>
    <xf numFmtId="0" fontId="13" fillId="4" borderId="35" xfId="1" applyFont="1" applyFill="1" applyBorder="1" applyAlignment="1">
      <alignment horizontal="center" vertical="center"/>
    </xf>
    <xf numFmtId="0" fontId="13" fillId="4" borderId="24" xfId="1" applyFont="1" applyFill="1" applyBorder="1" applyAlignment="1">
      <alignment horizontal="center" vertical="center"/>
    </xf>
    <xf numFmtId="0" fontId="13" fillId="4" borderId="80" xfId="1" applyFont="1" applyFill="1" applyBorder="1" applyAlignment="1">
      <alignment horizontal="center" vertical="center"/>
    </xf>
    <xf numFmtId="0" fontId="13" fillId="4" borderId="71" xfId="1" applyFont="1" applyFill="1" applyBorder="1" applyAlignment="1">
      <alignment horizontal="center" vertical="center"/>
    </xf>
    <xf numFmtId="0" fontId="28" fillId="0" borderId="5" xfId="1" applyFont="1" applyBorder="1" applyAlignment="1">
      <alignment horizontal="center" vertical="center"/>
    </xf>
    <xf numFmtId="0" fontId="13" fillId="0" borderId="24" xfId="1" applyFont="1" applyBorder="1" applyAlignment="1">
      <alignment horizontal="center" vertical="center"/>
    </xf>
    <xf numFmtId="0" fontId="13" fillId="0" borderId="71" xfId="1" applyFont="1" applyBorder="1" applyAlignment="1">
      <alignment horizontal="center" vertical="center"/>
    </xf>
    <xf numFmtId="0" fontId="8" fillId="0" borderId="0" xfId="1" applyFont="1" applyAlignment="1">
      <alignment horizontal="center" vertical="center"/>
    </xf>
    <xf numFmtId="0" fontId="8" fillId="0" borderId="21" xfId="1" applyFont="1" applyBorder="1" applyAlignment="1">
      <alignment horizontal="center" vertical="center"/>
    </xf>
    <xf numFmtId="0" fontId="13" fillId="4" borderId="9" xfId="1" applyFont="1" applyFill="1" applyBorder="1" applyAlignment="1">
      <alignment horizontal="center" vertical="center"/>
    </xf>
    <xf numFmtId="0" fontId="13" fillId="4" borderId="68" xfId="1" applyFont="1" applyFill="1" applyBorder="1" applyAlignment="1">
      <alignment horizontal="center" vertical="center"/>
    </xf>
    <xf numFmtId="0" fontId="14" fillId="0" borderId="65" xfId="1" applyFont="1" applyBorder="1" applyAlignment="1">
      <alignment horizontal="center" vertical="center"/>
    </xf>
    <xf numFmtId="0" fontId="14" fillId="0" borderId="54" xfId="1" applyFont="1" applyBorder="1" applyAlignment="1">
      <alignment horizontal="center" vertical="center"/>
    </xf>
    <xf numFmtId="0" fontId="14" fillId="0" borderId="23" xfId="1" applyFont="1" applyBorder="1" applyAlignment="1">
      <alignment horizontal="center" vertical="center"/>
    </xf>
    <xf numFmtId="0" fontId="14" fillId="0" borderId="9" xfId="1" applyFont="1" applyBorder="1" applyAlignment="1">
      <alignment horizontal="center" vertical="center"/>
    </xf>
    <xf numFmtId="0" fontId="14" fillId="0" borderId="75" xfId="1" applyFont="1" applyBorder="1" applyAlignment="1">
      <alignment horizontal="center" vertical="center"/>
    </xf>
    <xf numFmtId="0" fontId="14" fillId="0" borderId="69" xfId="1" applyFont="1" applyBorder="1" applyAlignment="1">
      <alignment horizontal="center" vertical="center"/>
    </xf>
    <xf numFmtId="0" fontId="14" fillId="0" borderId="55" xfId="1" applyFont="1" applyBorder="1" applyAlignment="1">
      <alignment horizontal="center" vertical="center"/>
    </xf>
    <xf numFmtId="0" fontId="14" fillId="0" borderId="22" xfId="1" applyFont="1" applyBorder="1" applyAlignment="1">
      <alignment horizontal="center" vertical="center"/>
    </xf>
    <xf numFmtId="0" fontId="14" fillId="0" borderId="70" xfId="1" applyFont="1" applyBorder="1" applyAlignment="1">
      <alignment horizontal="center" vertical="center"/>
    </xf>
    <xf numFmtId="0" fontId="14" fillId="0" borderId="64" xfId="1" applyFont="1" applyBorder="1" applyAlignment="1" applyProtection="1">
      <alignment horizontal="center" vertical="center" shrinkToFit="1"/>
      <protection locked="0"/>
    </xf>
    <xf numFmtId="0" fontId="14" fillId="0" borderId="54" xfId="1" applyFont="1" applyBorder="1" applyAlignment="1" applyProtection="1">
      <alignment horizontal="center" vertical="center" shrinkToFit="1"/>
      <protection locked="0"/>
    </xf>
    <xf numFmtId="0" fontId="14" fillId="0" borderId="55" xfId="1" applyFont="1" applyBorder="1" applyAlignment="1" applyProtection="1">
      <alignment horizontal="center" vertical="center" shrinkToFit="1"/>
      <protection locked="0"/>
    </xf>
    <xf numFmtId="0" fontId="14" fillId="0" borderId="27" xfId="1" applyFont="1" applyBorder="1" applyAlignment="1" applyProtection="1">
      <alignment horizontal="center" vertical="center" shrinkToFit="1"/>
      <protection locked="0"/>
    </xf>
    <xf numFmtId="0" fontId="14" fillId="0" borderId="9" xfId="1" applyFont="1" applyBorder="1" applyAlignment="1" applyProtection="1">
      <alignment horizontal="center" vertical="center" shrinkToFit="1"/>
      <protection locked="0"/>
    </xf>
    <xf numFmtId="0" fontId="14" fillId="0" borderId="22" xfId="1" applyFont="1" applyBorder="1" applyAlignment="1" applyProtection="1">
      <alignment horizontal="center" vertical="center" shrinkToFit="1"/>
      <protection locked="0"/>
    </xf>
    <xf numFmtId="0" fontId="14" fillId="0" borderId="74" xfId="1" applyFont="1" applyBorder="1" applyAlignment="1" applyProtection="1">
      <alignment horizontal="center" vertical="center" shrinkToFit="1"/>
      <protection locked="0"/>
    </xf>
    <xf numFmtId="0" fontId="14" fillId="0" borderId="69" xfId="1" applyFont="1" applyBorder="1" applyAlignment="1" applyProtection="1">
      <alignment horizontal="center" vertical="center" shrinkToFit="1"/>
      <protection locked="0"/>
    </xf>
    <xf numFmtId="0" fontId="14" fillId="0" borderId="70" xfId="1" applyFont="1" applyBorder="1" applyAlignment="1" applyProtection="1">
      <alignment horizontal="center" vertical="center" shrinkToFit="1"/>
      <protection locked="0"/>
    </xf>
    <xf numFmtId="49" fontId="8" fillId="0" borderId="0" xfId="1" applyNumberFormat="1" applyFont="1">
      <alignment vertical="center"/>
    </xf>
    <xf numFmtId="0" fontId="6" fillId="0" borderId="4" xfId="1" applyFont="1" applyBorder="1" applyAlignment="1">
      <alignment horizontal="center" vertical="center" textRotation="255"/>
    </xf>
    <xf numFmtId="0" fontId="6" fillId="0" borderId="0" xfId="1" applyFont="1" applyAlignment="1">
      <alignment horizontal="center" vertical="center" textRotation="255"/>
    </xf>
    <xf numFmtId="0" fontId="13" fillId="0" borderId="20" xfId="1" applyFont="1" applyBorder="1" applyAlignment="1">
      <alignment horizontal="center" vertical="center" textRotation="255"/>
    </xf>
    <xf numFmtId="0" fontId="13" fillId="0" borderId="0" xfId="1" applyFont="1" applyAlignment="1">
      <alignment horizontal="center" vertical="center" textRotation="255"/>
    </xf>
    <xf numFmtId="0" fontId="13" fillId="0" borderId="21" xfId="1" applyFont="1" applyBorder="1" applyAlignment="1">
      <alignment horizontal="center" vertical="center" textRotation="255"/>
    </xf>
    <xf numFmtId="0" fontId="13" fillId="0" borderId="4" xfId="1" applyFont="1" applyBorder="1" applyAlignment="1">
      <alignment horizontal="center" vertical="center"/>
    </xf>
    <xf numFmtId="0" fontId="13" fillId="0" borderId="21" xfId="1" applyFont="1" applyBorder="1" applyAlignment="1">
      <alignment horizontal="center" vertical="center"/>
    </xf>
    <xf numFmtId="49" fontId="27" fillId="0" borderId="0" xfId="1" applyNumberFormat="1" applyFont="1" applyAlignment="1">
      <alignment horizontal="center" vertical="center"/>
    </xf>
    <xf numFmtId="0" fontId="27" fillId="0" borderId="0" xfId="1" applyFont="1" applyAlignment="1">
      <alignment horizontal="left" vertical="center"/>
    </xf>
    <xf numFmtId="0" fontId="10" fillId="2" borderId="0" xfId="1" applyFont="1" applyFill="1" applyAlignment="1">
      <alignment horizontal="center" vertical="center"/>
    </xf>
    <xf numFmtId="0" fontId="8" fillId="0" borderId="0" xfId="1" applyFont="1" applyAlignment="1">
      <alignment horizontal="left" vertical="center" wrapText="1"/>
    </xf>
    <xf numFmtId="0" fontId="10" fillId="2" borderId="9" xfId="1" applyFont="1" applyFill="1" applyBorder="1" applyAlignment="1">
      <alignment horizontal="center" vertical="center"/>
    </xf>
    <xf numFmtId="0" fontId="23" fillId="2" borderId="9" xfId="1" applyFont="1" applyFill="1" applyBorder="1" applyAlignment="1">
      <alignment horizontal="center" vertical="center"/>
    </xf>
    <xf numFmtId="0" fontId="14" fillId="0" borderId="67" xfId="1" applyFont="1" applyBorder="1" applyAlignment="1">
      <alignment horizontal="center" vertical="center"/>
    </xf>
    <xf numFmtId="0" fontId="14" fillId="0" borderId="68" xfId="1" applyFont="1" applyBorder="1" applyAlignment="1">
      <alignment horizontal="center" vertical="center"/>
    </xf>
    <xf numFmtId="0" fontId="14" fillId="0" borderId="79" xfId="1" applyFont="1" applyBorder="1" applyAlignment="1">
      <alignment horizontal="center" vertical="center"/>
    </xf>
    <xf numFmtId="0" fontId="29" fillId="0" borderId="56" xfId="1" applyFont="1" applyBorder="1" applyAlignment="1">
      <alignment horizontal="center"/>
    </xf>
    <xf numFmtId="0" fontId="29" fillId="0" borderId="51" xfId="1" applyFont="1" applyBorder="1" applyAlignment="1">
      <alignment horizontal="center"/>
    </xf>
    <xf numFmtId="0" fontId="14" fillId="0" borderId="61" xfId="1" applyFont="1" applyBorder="1" applyAlignment="1" applyProtection="1">
      <alignment horizontal="center" vertical="center" shrinkToFit="1"/>
      <protection locked="0"/>
    </xf>
    <xf numFmtId="0" fontId="14" fillId="0" borderId="62" xfId="1" applyFont="1" applyBorder="1" applyAlignment="1" applyProtection="1">
      <alignment horizontal="center" vertical="center" shrinkToFit="1"/>
      <protection locked="0"/>
    </xf>
    <xf numFmtId="0" fontId="14" fillId="0" borderId="24" xfId="1" applyFont="1" applyBorder="1" applyAlignment="1" applyProtection="1">
      <alignment horizontal="center" vertical="center" shrinkToFit="1"/>
      <protection locked="0"/>
    </xf>
    <xf numFmtId="0" fontId="14" fillId="0" borderId="25" xfId="1" applyFont="1" applyBorder="1" applyAlignment="1" applyProtection="1">
      <alignment horizontal="center" vertical="center" shrinkToFit="1"/>
      <protection locked="0"/>
    </xf>
    <xf numFmtId="0" fontId="14" fillId="0" borderId="71" xfId="1" applyFont="1" applyBorder="1" applyAlignment="1" applyProtection="1">
      <alignment horizontal="center" vertical="center" shrinkToFit="1"/>
      <protection locked="0"/>
    </xf>
    <xf numFmtId="0" fontId="14" fillId="0" borderId="72" xfId="1" applyFont="1" applyBorder="1" applyAlignment="1" applyProtection="1">
      <alignment horizontal="center" vertical="center" shrinkToFit="1"/>
      <protection locked="0"/>
    </xf>
    <xf numFmtId="0" fontId="14" fillId="0" borderId="63" xfId="1" applyFont="1" applyBorder="1" applyAlignment="1">
      <alignment horizontal="center" vertical="center"/>
    </xf>
    <xf numFmtId="0" fontId="14" fillId="0" borderId="61" xfId="1" applyFont="1" applyBorder="1" applyAlignment="1">
      <alignment horizontal="center" vertical="center"/>
    </xf>
    <xf numFmtId="0" fontId="14" fillId="0" borderId="26" xfId="1" applyFont="1" applyBorder="1" applyAlignment="1">
      <alignment horizontal="center" vertical="center"/>
    </xf>
    <xf numFmtId="0" fontId="14" fillId="0" borderId="24" xfId="1" applyFont="1" applyBorder="1" applyAlignment="1">
      <alignment horizontal="center" vertical="center"/>
    </xf>
    <xf numFmtId="0" fontId="14" fillId="0" borderId="73" xfId="1" applyFont="1" applyBorder="1" applyAlignment="1">
      <alignment horizontal="center" vertical="center"/>
    </xf>
    <xf numFmtId="0" fontId="14" fillId="0" borderId="71" xfId="1" applyFont="1" applyBorder="1" applyAlignment="1">
      <alignment horizontal="center" vertical="center"/>
    </xf>
    <xf numFmtId="49" fontId="27" fillId="0" borderId="0" xfId="1" applyNumberFormat="1" applyFont="1">
      <alignment vertical="center"/>
    </xf>
    <xf numFmtId="0" fontId="29" fillId="0" borderId="28" xfId="1" applyFont="1" applyBorder="1" applyAlignment="1">
      <alignment horizontal="center" vertical="center"/>
    </xf>
    <xf numFmtId="0" fontId="29" fillId="0" borderId="29" xfId="1" applyFont="1" applyBorder="1" applyAlignment="1">
      <alignment horizontal="center" vertical="center"/>
    </xf>
    <xf numFmtId="0" fontId="29" fillId="0" borderId="30" xfId="1" applyFont="1" applyBorder="1" applyAlignment="1">
      <alignment horizontal="center" vertical="center"/>
    </xf>
    <xf numFmtId="0" fontId="29" fillId="0" borderId="76" xfId="1" applyFont="1" applyBorder="1" applyAlignment="1">
      <alignment horizontal="center" vertical="center"/>
    </xf>
    <xf numFmtId="0" fontId="29" fillId="0" borderId="77" xfId="1" applyFont="1" applyBorder="1" applyAlignment="1">
      <alignment horizontal="center" vertical="center"/>
    </xf>
    <xf numFmtId="0" fontId="29" fillId="0" borderId="78" xfId="1" applyFont="1" applyBorder="1" applyAlignment="1">
      <alignment horizontal="center" vertical="center"/>
    </xf>
    <xf numFmtId="0" fontId="12" fillId="0" borderId="0" xfId="1" applyFont="1" applyAlignment="1">
      <alignment horizontal="left" vertical="center"/>
    </xf>
    <xf numFmtId="0" fontId="13" fillId="0" borderId="50" xfId="1" applyFont="1" applyBorder="1" applyAlignment="1">
      <alignment horizontal="center" vertical="center"/>
    </xf>
    <xf numFmtId="0" fontId="13" fillId="0" borderId="82" xfId="1" applyFont="1" applyBorder="1" applyAlignment="1">
      <alignment horizontal="center" vertical="center"/>
    </xf>
    <xf numFmtId="49" fontId="8" fillId="0" borderId="20" xfId="1" applyNumberFormat="1" applyFont="1" applyBorder="1" applyAlignment="1">
      <alignment horizontal="center" vertical="center"/>
    </xf>
    <xf numFmtId="49" fontId="8" fillId="0" borderId="0" xfId="1" applyNumberFormat="1" applyFont="1" applyAlignment="1">
      <alignment horizontal="center" vertical="center"/>
    </xf>
    <xf numFmtId="0" fontId="8" fillId="0" borderId="0" xfId="1" applyFont="1">
      <alignment vertical="center"/>
    </xf>
    <xf numFmtId="0" fontId="8" fillId="0" borderId="21" xfId="1" applyFont="1" applyBorder="1">
      <alignment vertical="center"/>
    </xf>
    <xf numFmtId="0" fontId="13" fillId="4" borderId="18" xfId="1" applyFont="1" applyFill="1" applyBorder="1" applyAlignment="1">
      <alignment horizontal="center" vertical="center"/>
    </xf>
    <xf numFmtId="0" fontId="13" fillId="4" borderId="14" xfId="1" applyFont="1" applyFill="1" applyBorder="1" applyAlignment="1">
      <alignment horizontal="center" vertical="center"/>
    </xf>
    <xf numFmtId="0" fontId="13" fillId="4" borderId="19" xfId="1" applyFont="1" applyFill="1" applyBorder="1" applyAlignment="1">
      <alignment horizontal="center" vertical="center"/>
    </xf>
    <xf numFmtId="0" fontId="13" fillId="4" borderId="16" xfId="1" applyFont="1" applyFill="1" applyBorder="1" applyAlignment="1">
      <alignment horizontal="center" vertical="center"/>
    </xf>
    <xf numFmtId="0" fontId="13" fillId="4" borderId="20" xfId="1" applyFont="1" applyFill="1" applyBorder="1" applyAlignment="1">
      <alignment horizontal="center" vertical="center" textRotation="255"/>
    </xf>
    <xf numFmtId="0" fontId="13" fillId="4" borderId="0" xfId="1" applyFont="1" applyFill="1" applyAlignment="1">
      <alignment horizontal="center" vertical="center" textRotation="255"/>
    </xf>
    <xf numFmtId="0" fontId="13" fillId="4" borderId="21" xfId="1" applyFont="1" applyFill="1" applyBorder="1" applyAlignment="1">
      <alignment horizontal="center" vertical="center" textRotation="255"/>
    </xf>
    <xf numFmtId="0" fontId="13" fillId="4" borderId="18" xfId="1" applyFont="1" applyFill="1" applyBorder="1" applyAlignment="1">
      <alignment horizontal="center" vertical="center" textRotation="255"/>
    </xf>
    <xf numFmtId="0" fontId="13" fillId="4" borderId="14" xfId="1" applyFont="1" applyFill="1" applyBorder="1" applyAlignment="1">
      <alignment horizontal="center" vertical="center" textRotation="255"/>
    </xf>
    <xf numFmtId="0" fontId="13" fillId="4" borderId="10" xfId="1" applyFont="1" applyFill="1" applyBorder="1" applyAlignment="1">
      <alignment horizontal="center" vertical="center" textRotation="255"/>
    </xf>
    <xf numFmtId="0" fontId="13" fillId="4" borderId="19" xfId="1" applyFont="1" applyFill="1" applyBorder="1" applyAlignment="1">
      <alignment horizontal="center" vertical="center" textRotation="255"/>
    </xf>
    <xf numFmtId="0" fontId="13" fillId="4" borderId="16" xfId="1" applyFont="1" applyFill="1" applyBorder="1" applyAlignment="1">
      <alignment horizontal="center" vertical="center" textRotation="255"/>
    </xf>
    <xf numFmtId="0" fontId="13" fillId="4" borderId="11" xfId="1" applyFont="1" applyFill="1" applyBorder="1" applyAlignment="1">
      <alignment horizontal="center" vertical="center" textRotation="255"/>
    </xf>
    <xf numFmtId="0" fontId="33" fillId="0" borderId="0" xfId="1" applyFont="1" applyAlignment="1">
      <alignment horizontal="left" vertical="center"/>
    </xf>
    <xf numFmtId="0" fontId="33" fillId="0" borderId="5" xfId="1" applyFont="1" applyBorder="1" applyAlignment="1">
      <alignment horizontal="left" vertical="center"/>
    </xf>
    <xf numFmtId="0" fontId="18" fillId="4" borderId="18" xfId="1" applyFont="1" applyFill="1" applyBorder="1" applyAlignment="1">
      <alignment horizontal="center" vertical="center"/>
    </xf>
    <xf numFmtId="0" fontId="18" fillId="4" borderId="14" xfId="1" applyFont="1" applyFill="1" applyBorder="1" applyAlignment="1">
      <alignment horizontal="center" vertical="center"/>
    </xf>
    <xf numFmtId="0" fontId="18" fillId="4" borderId="108" xfId="1" applyFont="1" applyFill="1" applyBorder="1" applyAlignment="1">
      <alignment horizontal="center" vertical="center"/>
    </xf>
    <xf numFmtId="0" fontId="18" fillId="4" borderId="20" xfId="1" applyFont="1" applyFill="1" applyBorder="1" applyAlignment="1">
      <alignment horizontal="center" vertical="center"/>
    </xf>
    <xf numFmtId="0" fontId="18" fillId="4" borderId="0" xfId="1" applyFont="1" applyFill="1" applyAlignment="1">
      <alignment horizontal="center" vertical="center"/>
    </xf>
    <xf numFmtId="0" fontId="18" fillId="4" borderId="109"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16" xfId="1" applyFont="1" applyFill="1" applyBorder="1" applyAlignment="1">
      <alignment horizontal="center" vertical="center"/>
    </xf>
    <xf numFmtId="0" fontId="18" fillId="4" borderId="110" xfId="1" applyFont="1" applyFill="1" applyBorder="1" applyAlignment="1">
      <alignment horizontal="center" vertical="center"/>
    </xf>
    <xf numFmtId="0" fontId="13" fillId="4" borderId="108" xfId="1" applyFont="1" applyFill="1" applyBorder="1" applyAlignment="1">
      <alignment horizontal="center" vertical="center"/>
    </xf>
    <xf numFmtId="0" fontId="13" fillId="4" borderId="20" xfId="1" applyFont="1" applyFill="1" applyBorder="1" applyAlignment="1">
      <alignment horizontal="center" vertical="center"/>
    </xf>
    <xf numFmtId="0" fontId="13" fillId="4" borderId="0" xfId="1" applyFont="1" applyFill="1" applyAlignment="1">
      <alignment horizontal="center" vertical="center"/>
    </xf>
    <xf numFmtId="0" fontId="13" fillId="4" borderId="109" xfId="1" applyFont="1" applyFill="1" applyBorder="1" applyAlignment="1">
      <alignment horizontal="center" vertical="center"/>
    </xf>
    <xf numFmtId="0" fontId="13" fillId="4" borderId="110" xfId="1" applyFont="1" applyFill="1" applyBorder="1" applyAlignment="1">
      <alignment horizontal="center" vertical="center"/>
    </xf>
    <xf numFmtId="0" fontId="13" fillId="4" borderId="105" xfId="1" applyFont="1" applyFill="1" applyBorder="1" applyAlignment="1">
      <alignment horizontal="center" vertical="center"/>
    </xf>
    <xf numFmtId="0" fontId="13" fillId="4" borderId="106" xfId="1" applyFont="1" applyFill="1" applyBorder="1" applyAlignment="1">
      <alignment horizontal="center" vertical="center"/>
    </xf>
    <xf numFmtId="0" fontId="13" fillId="4" borderId="107" xfId="1" applyFont="1" applyFill="1" applyBorder="1" applyAlignment="1">
      <alignment horizontal="center" vertical="center"/>
    </xf>
    <xf numFmtId="0" fontId="13" fillId="4" borderId="10" xfId="1" applyFont="1" applyFill="1" applyBorder="1" applyAlignment="1">
      <alignment horizontal="center" vertical="center"/>
    </xf>
    <xf numFmtId="0" fontId="13" fillId="4" borderId="21" xfId="1" applyFont="1" applyFill="1" applyBorder="1" applyAlignment="1">
      <alignment horizontal="center" vertical="center"/>
    </xf>
    <xf numFmtId="0" fontId="13" fillId="4" borderId="11" xfId="1" applyFont="1" applyFill="1" applyBorder="1" applyAlignment="1">
      <alignment horizontal="center" vertical="center"/>
    </xf>
    <xf numFmtId="0" fontId="29" fillId="0" borderId="4" xfId="1" applyFont="1" applyBorder="1" applyAlignment="1">
      <alignment horizontal="center" vertical="top"/>
    </xf>
    <xf numFmtId="0" fontId="29" fillId="0" borderId="0" xfId="1" applyFont="1" applyAlignment="1">
      <alignment horizontal="center" vertical="top"/>
    </xf>
    <xf numFmtId="0" fontId="29" fillId="0" borderId="21" xfId="1" applyFont="1" applyBorder="1" applyAlignment="1">
      <alignment horizontal="center" vertical="top"/>
    </xf>
    <xf numFmtId="0" fontId="29" fillId="0" borderId="6" xfId="1" applyFont="1" applyBorder="1" applyAlignment="1">
      <alignment horizontal="center" vertical="top"/>
    </xf>
    <xf numFmtId="0" fontId="29" fillId="0" borderId="7" xfId="1" applyFont="1" applyBorder="1" applyAlignment="1">
      <alignment horizontal="center" vertical="top"/>
    </xf>
    <xf numFmtId="0" fontId="29" fillId="0" borderId="59" xfId="1" applyFont="1" applyBorder="1" applyAlignment="1">
      <alignment horizontal="center" vertical="top"/>
    </xf>
    <xf numFmtId="0" fontId="29" fillId="0" borderId="66" xfId="1" applyFont="1" applyBorder="1" applyAlignment="1">
      <alignment horizontal="center" vertical="center" shrinkToFit="1"/>
    </xf>
    <xf numFmtId="49" fontId="27" fillId="0" borderId="0" xfId="1" applyNumberFormat="1" applyFont="1" applyAlignment="1">
      <alignment horizontal="left" vertical="center"/>
    </xf>
    <xf numFmtId="0" fontId="13" fillId="4" borderId="57" xfId="1" applyFont="1" applyFill="1" applyBorder="1" applyAlignment="1">
      <alignment horizontal="center" vertical="center"/>
    </xf>
    <xf numFmtId="0" fontId="11" fillId="0" borderId="0" xfId="1" applyFont="1" applyAlignment="1">
      <alignment horizontal="center" vertical="center" textRotation="255"/>
    </xf>
    <xf numFmtId="0" fontId="11" fillId="0" borderId="21" xfId="1" applyFont="1" applyBorder="1" applyAlignment="1">
      <alignment horizontal="center" vertical="center" textRotation="255"/>
    </xf>
    <xf numFmtId="0" fontId="4" fillId="0" borderId="1" xfId="1" applyFont="1" applyBorder="1">
      <alignment vertical="center"/>
    </xf>
    <xf numFmtId="0" fontId="4" fillId="0" borderId="2" xfId="1" applyFont="1" applyBorder="1">
      <alignment vertical="center"/>
    </xf>
    <xf numFmtId="0" fontId="33" fillId="0" borderId="16" xfId="1" applyFont="1" applyBorder="1" applyAlignment="1">
      <alignment horizontal="left" vertical="center"/>
    </xf>
    <xf numFmtId="0" fontId="33" fillId="0" borderId="17" xfId="1" applyFont="1" applyBorder="1" applyAlignment="1">
      <alignment horizontal="left" vertical="center"/>
    </xf>
    <xf numFmtId="0" fontId="19" fillId="0" borderId="18" xfId="1" applyFont="1" applyBorder="1" applyAlignment="1">
      <alignment horizontal="center" vertical="center"/>
    </xf>
    <xf numFmtId="0" fontId="19" fillId="0" borderId="14" xfId="1" applyFont="1" applyBorder="1" applyAlignment="1">
      <alignment horizontal="center" vertical="center"/>
    </xf>
    <xf numFmtId="0" fontId="19" fillId="0" borderId="10" xfId="1" applyFont="1" applyBorder="1" applyAlignment="1">
      <alignment horizontal="center" vertical="center"/>
    </xf>
    <xf numFmtId="0" fontId="19" fillId="0" borderId="111" xfId="1" applyFont="1" applyBorder="1" applyAlignment="1">
      <alignment horizontal="center" vertical="center"/>
    </xf>
    <xf numFmtId="0" fontId="19" fillId="0" borderId="112" xfId="1" applyFont="1" applyBorder="1" applyAlignment="1">
      <alignment horizontal="center" vertical="center"/>
    </xf>
    <xf numFmtId="0" fontId="19" fillId="0" borderId="113" xfId="1" applyFont="1" applyBorder="1" applyAlignment="1">
      <alignment horizontal="center" vertical="center"/>
    </xf>
    <xf numFmtId="0" fontId="22" fillId="0" borderId="18" xfId="1" applyFont="1" applyBorder="1" applyAlignment="1">
      <alignment horizontal="center" vertical="center"/>
    </xf>
    <xf numFmtId="0" fontId="22" fillId="0" borderId="14" xfId="1" applyFont="1" applyBorder="1" applyAlignment="1">
      <alignment horizontal="center" vertical="center"/>
    </xf>
    <xf numFmtId="0" fontId="19" fillId="0" borderId="0" xfId="1" applyFont="1" applyAlignment="1">
      <alignment horizontal="center" vertical="center"/>
    </xf>
    <xf numFmtId="0" fontId="19" fillId="0" borderId="16" xfId="1" applyFont="1" applyBorder="1" applyAlignment="1">
      <alignment horizontal="center" vertical="center"/>
    </xf>
    <xf numFmtId="0" fontId="32" fillId="0" borderId="0" xfId="1" applyFont="1" applyAlignment="1">
      <alignment horizontal="left" vertical="center"/>
    </xf>
    <xf numFmtId="0" fontId="32" fillId="0" borderId="0" xfId="1" applyFont="1" applyAlignment="1">
      <alignment horizontal="right" vertical="center"/>
    </xf>
    <xf numFmtId="0" fontId="18" fillId="0" borderId="60" xfId="1" applyFont="1" applyBorder="1" applyAlignment="1">
      <alignment horizontal="center" vertical="center"/>
    </xf>
    <xf numFmtId="0" fontId="18" fillId="0" borderId="7" xfId="1" applyFont="1" applyBorder="1" applyAlignment="1">
      <alignment horizontal="center" vertical="center"/>
    </xf>
    <xf numFmtId="0" fontId="18" fillId="0" borderId="159" xfId="1" applyFont="1" applyBorder="1" applyAlignment="1">
      <alignment horizontal="center" vertical="center"/>
    </xf>
    <xf numFmtId="0" fontId="18" fillId="0" borderId="160" xfId="1" applyFont="1" applyBorder="1" applyAlignment="1">
      <alignment horizontal="center" vertical="center"/>
    </xf>
    <xf numFmtId="0" fontId="18" fillId="0" borderId="59" xfId="1" applyFont="1" applyBorder="1" applyAlignment="1">
      <alignment horizontal="center" vertical="center"/>
    </xf>
    <xf numFmtId="0" fontId="21" fillId="0" borderId="60" xfId="1" applyFont="1" applyBorder="1" applyAlignment="1">
      <alignment horizontal="center" vertical="center"/>
    </xf>
    <xf numFmtId="0" fontId="7" fillId="0" borderId="0" xfId="1" applyFont="1" applyAlignment="1">
      <alignment horizontal="right" vertical="center" shrinkToFit="1"/>
    </xf>
    <xf numFmtId="0" fontId="7" fillId="0" borderId="18"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35" fillId="2" borderId="98" xfId="1" applyFont="1" applyFill="1" applyBorder="1" applyAlignment="1">
      <alignment horizontal="center" vertical="center" textRotation="255"/>
    </xf>
    <xf numFmtId="0" fontId="35" fillId="2" borderId="21" xfId="1" applyFont="1" applyFill="1" applyBorder="1" applyAlignment="1">
      <alignment horizontal="center" vertical="center" textRotation="255"/>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21" fillId="0" borderId="7" xfId="1" applyFont="1" applyBorder="1" applyAlignment="1">
      <alignment horizontal="center" vertical="center"/>
    </xf>
    <xf numFmtId="0" fontId="18" fillId="4" borderId="105" xfId="1" applyFont="1" applyFill="1" applyBorder="1" applyAlignment="1">
      <alignment horizontal="center" vertical="center"/>
    </xf>
    <xf numFmtId="0" fontId="18" fillId="4" borderId="10" xfId="1" applyFont="1" applyFill="1" applyBorder="1" applyAlignment="1">
      <alignment horizontal="center" vertical="center"/>
    </xf>
    <xf numFmtId="0" fontId="18" fillId="4" borderId="106"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107" xfId="1" applyFont="1" applyFill="1" applyBorder="1" applyAlignment="1">
      <alignment horizontal="center" vertical="center"/>
    </xf>
    <xf numFmtId="0" fontId="18" fillId="4" borderId="11" xfId="1" applyFont="1" applyFill="1" applyBorder="1" applyAlignment="1">
      <alignment horizontal="center" vertical="center"/>
    </xf>
    <xf numFmtId="0" fontId="18" fillId="4" borderId="160"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159" xfId="1" applyFont="1" applyFill="1" applyBorder="1" applyAlignment="1">
      <alignment horizontal="center" vertical="center"/>
    </xf>
    <xf numFmtId="0" fontId="18" fillId="4" borderId="59" xfId="1" applyFont="1" applyFill="1" applyBorder="1" applyAlignment="1">
      <alignment horizontal="center" vertical="center"/>
    </xf>
    <xf numFmtId="0" fontId="18" fillId="4" borderId="60" xfId="1" applyFont="1" applyFill="1" applyBorder="1" applyAlignment="1">
      <alignment horizontal="center" vertical="center"/>
    </xf>
    <xf numFmtId="0" fontId="19" fillId="0" borderId="7" xfId="1" applyFont="1" applyBorder="1" applyAlignment="1">
      <alignment horizontal="center" vertical="center"/>
    </xf>
    <xf numFmtId="0" fontId="25" fillId="2" borderId="18" xfId="1" applyFont="1" applyFill="1" applyBorder="1" applyAlignment="1">
      <alignment horizontal="center" vertical="center"/>
    </xf>
    <xf numFmtId="0" fontId="25" fillId="2" borderId="14" xfId="1" applyFont="1" applyFill="1" applyBorder="1" applyAlignment="1">
      <alignment horizontal="center" vertical="center"/>
    </xf>
    <xf numFmtId="0" fontId="25" fillId="2" borderId="101" xfId="1" applyFont="1" applyFill="1" applyBorder="1" applyAlignment="1">
      <alignment horizontal="center" vertical="center"/>
    </xf>
    <xf numFmtId="0" fontId="30" fillId="2" borderId="20" xfId="1" applyFont="1" applyFill="1" applyBorder="1" applyAlignment="1">
      <alignment horizontal="center" vertical="center"/>
    </xf>
    <xf numFmtId="0" fontId="30" fillId="2" borderId="0" xfId="1" applyFont="1" applyFill="1" applyAlignment="1">
      <alignment horizontal="center" vertical="center"/>
    </xf>
    <xf numFmtId="0" fontId="30" fillId="2" borderId="104" xfId="1" applyFont="1" applyFill="1" applyBorder="1" applyAlignment="1">
      <alignment horizontal="center" vertical="center"/>
    </xf>
    <xf numFmtId="0" fontId="31" fillId="2" borderId="20" xfId="1" applyFont="1" applyFill="1" applyBorder="1" applyAlignment="1">
      <alignment horizontal="center" vertical="center"/>
    </xf>
    <xf numFmtId="0" fontId="31" fillId="2" borderId="0" xfId="1" applyFont="1" applyFill="1" applyAlignment="1">
      <alignment horizontal="center" vertical="center"/>
    </xf>
    <xf numFmtId="0" fontId="31" fillId="2" borderId="104" xfId="1" applyFont="1" applyFill="1" applyBorder="1" applyAlignment="1">
      <alignment horizontal="center" vertical="center"/>
    </xf>
    <xf numFmtId="0" fontId="31" fillId="2" borderId="19" xfId="1" applyFont="1" applyFill="1" applyBorder="1" applyAlignment="1">
      <alignment horizontal="center" vertical="center"/>
    </xf>
    <xf numFmtId="0" fontId="31" fillId="2" borderId="16" xfId="1" applyFont="1" applyFill="1" applyBorder="1" applyAlignment="1">
      <alignment horizontal="center" vertical="center"/>
    </xf>
    <xf numFmtId="0" fontId="31" fillId="2" borderId="93" xfId="1" applyFont="1" applyFill="1" applyBorder="1" applyAlignment="1">
      <alignment horizontal="center" vertical="center"/>
    </xf>
    <xf numFmtId="0" fontId="11" fillId="0" borderId="20" xfId="1" applyFont="1" applyBorder="1" applyAlignment="1">
      <alignment horizontal="left" vertical="center" shrinkToFit="1"/>
    </xf>
    <xf numFmtId="0" fontId="11" fillId="0" borderId="0" xfId="1" applyFont="1" applyAlignment="1">
      <alignment horizontal="left" vertical="center" shrinkToFit="1"/>
    </xf>
    <xf numFmtId="49" fontId="7" fillId="0" borderId="14" xfId="1" applyNumberFormat="1" applyFont="1" applyBorder="1" applyAlignment="1">
      <alignment horizontal="left" vertical="center"/>
    </xf>
    <xf numFmtId="0" fontId="8" fillId="0" borderId="20" xfId="1" applyFont="1" applyBorder="1" applyAlignment="1">
      <alignment horizontal="center" vertical="center"/>
    </xf>
    <xf numFmtId="0" fontId="6" fillId="0" borderId="15" xfId="1" applyFont="1" applyBorder="1" applyAlignment="1">
      <alignment horizontal="center" vertical="center" textRotation="255"/>
    </xf>
    <xf numFmtId="0" fontId="6" fillId="0" borderId="16" xfId="1" applyFont="1" applyBorder="1" applyAlignment="1">
      <alignment horizontal="center" vertical="center" textRotation="255"/>
    </xf>
    <xf numFmtId="0" fontId="13" fillId="0" borderId="0" xfId="1" applyFont="1" applyAlignment="1">
      <alignment horizontal="left" vertical="center" shrinkToFit="1"/>
    </xf>
    <xf numFmtId="0" fontId="11" fillId="0" borderId="0" xfId="1" applyFont="1" applyAlignment="1">
      <alignment horizontal="center" vertical="center"/>
    </xf>
    <xf numFmtId="176" fontId="11" fillId="0" borderId="0" xfId="1" applyNumberFormat="1" applyFont="1" applyAlignment="1">
      <alignment horizontal="center" vertical="center" shrinkToFit="1"/>
    </xf>
    <xf numFmtId="0" fontId="11" fillId="0" borderId="0" xfId="1" applyFont="1" applyAlignment="1">
      <alignment horizontal="center" vertical="center" shrinkToFit="1"/>
    </xf>
    <xf numFmtId="0" fontId="11" fillId="0" borderId="2" xfId="1" applyFont="1" applyBorder="1" applyAlignment="1">
      <alignment horizontal="center" vertical="center" textRotation="255"/>
    </xf>
    <xf numFmtId="0" fontId="11" fillId="0" borderId="53" xfId="1" applyFont="1" applyBorder="1" applyAlignment="1">
      <alignment horizontal="center" vertical="center" textRotation="255"/>
    </xf>
    <xf numFmtId="0" fontId="11" fillId="0" borderId="21" xfId="1" applyFont="1" applyBorder="1" applyAlignment="1">
      <alignment horizontal="center" vertical="center"/>
    </xf>
    <xf numFmtId="0" fontId="19" fillId="0" borderId="117" xfId="1" applyFont="1" applyBorder="1" applyAlignment="1">
      <alignment horizontal="center" vertical="center"/>
    </xf>
    <xf numFmtId="0" fontId="19" fillId="0" borderId="118" xfId="1" applyFont="1" applyBorder="1" applyAlignment="1">
      <alignment horizontal="center" vertical="center"/>
    </xf>
    <xf numFmtId="0" fontId="19" fillId="0" borderId="119" xfId="1" applyFont="1" applyBorder="1" applyAlignment="1">
      <alignment horizontal="center" vertical="center"/>
    </xf>
    <xf numFmtId="0" fontId="19" fillId="0" borderId="19" xfId="1" applyFont="1" applyBorder="1" applyAlignment="1">
      <alignment horizontal="center" vertical="center"/>
    </xf>
    <xf numFmtId="0" fontId="19" fillId="0" borderId="11" xfId="1" applyFont="1" applyBorder="1" applyAlignment="1">
      <alignment horizontal="center" vertical="center"/>
    </xf>
    <xf numFmtId="0" fontId="13" fillId="4" borderId="49" xfId="1" applyFont="1" applyFill="1" applyBorder="1" applyAlignment="1">
      <alignment horizontal="center" vertical="center"/>
    </xf>
    <xf numFmtId="0" fontId="13" fillId="4" borderId="81" xfId="1" applyFont="1" applyFill="1" applyBorder="1" applyAlignment="1">
      <alignment horizontal="center" vertical="center"/>
    </xf>
    <xf numFmtId="0" fontId="13" fillId="0" borderId="27" xfId="1" applyFont="1" applyBorder="1" applyAlignment="1">
      <alignment horizontal="center" vertical="center"/>
    </xf>
    <xf numFmtId="0" fontId="13" fillId="0" borderId="74" xfId="1" applyFont="1" applyBorder="1" applyAlignment="1">
      <alignment horizontal="center" vertical="center"/>
    </xf>
    <xf numFmtId="0" fontId="13" fillId="0" borderId="35" xfId="1" applyFont="1" applyBorder="1" applyAlignment="1">
      <alignment horizontal="center" vertical="center"/>
    </xf>
    <xf numFmtId="0" fontId="13" fillId="0" borderId="80" xfId="1" applyFont="1" applyBorder="1" applyAlignment="1">
      <alignment horizontal="center" vertical="center"/>
    </xf>
    <xf numFmtId="0" fontId="19" fillId="0" borderId="60" xfId="1" applyFont="1" applyBorder="1" applyAlignment="1">
      <alignment horizontal="center" vertical="center"/>
    </xf>
    <xf numFmtId="0" fontId="19" fillId="0" borderId="59" xfId="1" applyFont="1" applyBorder="1" applyAlignment="1">
      <alignment horizontal="center" vertical="center"/>
    </xf>
    <xf numFmtId="0" fontId="14" fillId="4" borderId="18" xfId="1" applyFont="1" applyFill="1" applyBorder="1" applyAlignment="1">
      <alignment horizontal="center" vertical="center"/>
    </xf>
    <xf numFmtId="0" fontId="14" fillId="4" borderId="14" xfId="1" applyFont="1" applyFill="1" applyBorder="1" applyAlignment="1">
      <alignment horizontal="center" vertical="center"/>
    </xf>
    <xf numFmtId="0" fontId="14" fillId="4" borderId="10" xfId="1" applyFont="1" applyFill="1" applyBorder="1" applyAlignment="1">
      <alignment horizontal="center" vertical="center"/>
    </xf>
    <xf numFmtId="0" fontId="14" fillId="4" borderId="20" xfId="1" applyFont="1" applyFill="1" applyBorder="1" applyAlignment="1">
      <alignment horizontal="center" vertical="center"/>
    </xf>
    <xf numFmtId="0" fontId="14" fillId="4" borderId="0" xfId="1" applyFont="1" applyFill="1" applyAlignment="1">
      <alignment horizontal="center" vertical="center"/>
    </xf>
    <xf numFmtId="0" fontId="14" fillId="4" borderId="21" xfId="1" applyFont="1" applyFill="1" applyBorder="1" applyAlignment="1">
      <alignment horizontal="center" vertical="center"/>
    </xf>
    <xf numFmtId="0" fontId="14" fillId="4" borderId="19" xfId="1" applyFont="1" applyFill="1" applyBorder="1" applyAlignment="1">
      <alignment horizontal="center" vertical="center"/>
    </xf>
    <xf numFmtId="0" fontId="14" fillId="4" borderId="16" xfId="1" applyFont="1" applyFill="1" applyBorder="1" applyAlignment="1">
      <alignment horizontal="center" vertical="center"/>
    </xf>
    <xf numFmtId="0" fontId="14" fillId="4" borderId="11" xfId="1" applyFont="1" applyFill="1" applyBorder="1" applyAlignment="1">
      <alignment horizontal="center" vertical="center"/>
    </xf>
    <xf numFmtId="0" fontId="17" fillId="4" borderId="123" xfId="1" applyFont="1" applyFill="1" applyBorder="1" applyAlignment="1">
      <alignment horizontal="center" vertical="center"/>
    </xf>
    <xf numFmtId="0" fontId="17" fillId="4" borderId="85" xfId="1" applyFont="1" applyFill="1" applyBorder="1" applyAlignment="1">
      <alignment horizontal="center" vertical="center"/>
    </xf>
    <xf numFmtId="0" fontId="17" fillId="4" borderId="86" xfId="1" applyFont="1" applyFill="1" applyBorder="1" applyAlignment="1">
      <alignment horizontal="center" vertical="center"/>
    </xf>
    <xf numFmtId="0" fontId="17" fillId="0" borderId="123" xfId="1" applyFont="1" applyBorder="1" applyAlignment="1">
      <alignment horizontal="center" vertical="center"/>
    </xf>
    <xf numFmtId="0" fontId="17" fillId="0" borderId="85" xfId="1" applyFont="1" applyBorder="1" applyAlignment="1">
      <alignment horizontal="center" vertical="center"/>
    </xf>
    <xf numFmtId="0" fontId="17" fillId="0" borderId="86" xfId="1" applyFont="1" applyBorder="1" applyAlignment="1">
      <alignment horizontal="center" vertical="center"/>
    </xf>
    <xf numFmtId="0" fontId="18" fillId="0" borderId="156" xfId="1" applyFont="1" applyBorder="1" applyAlignment="1">
      <alignment horizontal="center" vertical="center"/>
    </xf>
    <xf numFmtId="0" fontId="18" fillId="0" borderId="157" xfId="1" applyFont="1" applyBorder="1" applyAlignment="1">
      <alignment horizontal="center" vertical="center"/>
    </xf>
    <xf numFmtId="0" fontId="17" fillId="4" borderId="153" xfId="1" applyFont="1" applyFill="1" applyBorder="1" applyAlignment="1">
      <alignment horizontal="center" vertical="center"/>
    </xf>
    <xf numFmtId="0" fontId="17" fillId="4" borderId="154" xfId="1" applyFont="1" applyFill="1" applyBorder="1" applyAlignment="1">
      <alignment horizontal="center" vertical="center"/>
    </xf>
    <xf numFmtId="0" fontId="17" fillId="4" borderId="155" xfId="1" applyFont="1" applyFill="1" applyBorder="1" applyAlignment="1">
      <alignment horizontal="center" vertical="center"/>
    </xf>
    <xf numFmtId="0" fontId="13" fillId="4" borderId="60" xfId="1" applyFont="1" applyFill="1" applyBorder="1" applyAlignment="1">
      <alignment horizontal="center" vertical="center"/>
    </xf>
    <xf numFmtId="0" fontId="13" fillId="4" borderId="7" xfId="1" applyFont="1" applyFill="1" applyBorder="1" applyAlignment="1">
      <alignment horizontal="center" vertical="center"/>
    </xf>
    <xf numFmtId="0" fontId="13" fillId="4" borderId="159" xfId="1" applyFont="1" applyFill="1" applyBorder="1" applyAlignment="1">
      <alignment horizontal="center" vertical="center"/>
    </xf>
    <xf numFmtId="0" fontId="13" fillId="4" borderId="160" xfId="1" applyFont="1" applyFill="1" applyBorder="1" applyAlignment="1">
      <alignment horizontal="center" vertical="center"/>
    </xf>
    <xf numFmtId="0" fontId="13" fillId="4" borderId="59" xfId="1" applyFont="1" applyFill="1" applyBorder="1" applyAlignment="1">
      <alignment horizontal="center" vertical="center"/>
    </xf>
    <xf numFmtId="0" fontId="14" fillId="4" borderId="9" xfId="1" applyFont="1" applyFill="1" applyBorder="1" applyAlignment="1">
      <alignment horizontal="center" vertical="center" shrinkToFit="1"/>
    </xf>
    <xf numFmtId="0" fontId="14" fillId="4" borderId="83" xfId="1" applyFont="1" applyFill="1" applyBorder="1" applyAlignment="1">
      <alignment horizontal="center" vertical="center" shrinkToFit="1"/>
    </xf>
    <xf numFmtId="0" fontId="6" fillId="4" borderId="20" xfId="1" applyFont="1" applyFill="1" applyBorder="1" applyAlignment="1">
      <alignment horizontal="center" vertical="center"/>
    </xf>
    <xf numFmtId="0" fontId="6" fillId="4" borderId="0" xfId="1" applyFont="1" applyFill="1" applyAlignment="1">
      <alignment horizontal="center" vertical="center"/>
    </xf>
    <xf numFmtId="0" fontId="6" fillId="4" borderId="21" xfId="1" applyFont="1" applyFill="1" applyBorder="1" applyAlignment="1">
      <alignment horizontal="center" vertical="center"/>
    </xf>
    <xf numFmtId="0" fontId="30" fillId="2" borderId="21" xfId="1" applyFont="1" applyFill="1" applyBorder="1" applyAlignment="1">
      <alignment horizontal="center" vertical="center"/>
    </xf>
    <xf numFmtId="0" fontId="14" fillId="4" borderId="18" xfId="1" applyFont="1" applyFill="1" applyBorder="1" applyAlignment="1">
      <alignment horizontal="center" vertical="center" textRotation="255" shrinkToFit="1"/>
    </xf>
    <xf numFmtId="0" fontId="14" fillId="4" borderId="14" xfId="1" applyFont="1" applyFill="1" applyBorder="1" applyAlignment="1">
      <alignment horizontal="center" vertical="center" textRotation="255" shrinkToFit="1"/>
    </xf>
    <xf numFmtId="0" fontId="14" fillId="4" borderId="10" xfId="1" applyFont="1" applyFill="1" applyBorder="1" applyAlignment="1">
      <alignment horizontal="center" vertical="center" textRotation="255" shrinkToFit="1"/>
    </xf>
    <xf numFmtId="0" fontId="14" fillId="4" borderId="20" xfId="1" applyFont="1" applyFill="1" applyBorder="1" applyAlignment="1">
      <alignment horizontal="center" vertical="center" textRotation="255" shrinkToFit="1"/>
    </xf>
    <xf numFmtId="0" fontId="14" fillId="4" borderId="0" xfId="1" applyFont="1" applyFill="1" applyAlignment="1">
      <alignment horizontal="center" vertical="center" textRotation="255" shrinkToFit="1"/>
    </xf>
    <xf numFmtId="0" fontId="14" fillId="4" borderId="21" xfId="1" applyFont="1" applyFill="1" applyBorder="1" applyAlignment="1">
      <alignment horizontal="center" vertical="center" textRotation="255" shrinkToFit="1"/>
    </xf>
    <xf numFmtId="0" fontId="14" fillId="4" borderId="19" xfId="1" applyFont="1" applyFill="1" applyBorder="1" applyAlignment="1">
      <alignment horizontal="center" vertical="center" textRotation="255" shrinkToFit="1"/>
    </xf>
    <xf numFmtId="0" fontId="14" fillId="4" borderId="16" xfId="1" applyFont="1" applyFill="1" applyBorder="1" applyAlignment="1">
      <alignment horizontal="center" vertical="center" textRotation="255" shrinkToFit="1"/>
    </xf>
    <xf numFmtId="0" fontId="14" fillId="4" borderId="11" xfId="1" applyFont="1" applyFill="1" applyBorder="1" applyAlignment="1">
      <alignment horizontal="center" vertical="center" textRotation="255" shrinkToFit="1"/>
    </xf>
    <xf numFmtId="0" fontId="14" fillId="4" borderId="18" xfId="1" applyFont="1" applyFill="1" applyBorder="1" applyAlignment="1">
      <alignment horizontal="center" vertical="center" shrinkToFit="1"/>
    </xf>
    <xf numFmtId="0" fontId="14" fillId="4" borderId="14" xfId="1" applyFont="1" applyFill="1" applyBorder="1" applyAlignment="1">
      <alignment horizontal="center" vertical="center" shrinkToFit="1"/>
    </xf>
    <xf numFmtId="0" fontId="14" fillId="4" borderId="10" xfId="1" applyFont="1" applyFill="1" applyBorder="1" applyAlignment="1">
      <alignment horizontal="center" vertical="center" shrinkToFit="1"/>
    </xf>
    <xf numFmtId="0" fontId="14" fillId="4" borderId="20" xfId="1" applyFont="1" applyFill="1" applyBorder="1" applyAlignment="1">
      <alignment horizontal="center" vertical="center" shrinkToFit="1"/>
    </xf>
    <xf numFmtId="0" fontId="14" fillId="4" borderId="0" xfId="1" applyFont="1" applyFill="1" applyAlignment="1">
      <alignment horizontal="center" vertical="center" shrinkToFit="1"/>
    </xf>
    <xf numFmtId="0" fontId="14" fillId="4" borderId="21" xfId="1" applyFont="1" applyFill="1" applyBorder="1" applyAlignment="1">
      <alignment horizontal="center" vertical="center" shrinkToFit="1"/>
    </xf>
    <xf numFmtId="0" fontId="14" fillId="4" borderId="19" xfId="1" applyFont="1" applyFill="1" applyBorder="1" applyAlignment="1">
      <alignment horizontal="center" vertical="center" shrinkToFit="1"/>
    </xf>
    <xf numFmtId="0" fontId="14" fillId="4" borderId="16" xfId="1" applyFont="1" applyFill="1" applyBorder="1" applyAlignment="1">
      <alignment horizontal="center" vertical="center" shrinkToFit="1"/>
    </xf>
    <xf numFmtId="0" fontId="14" fillId="4" borderId="11" xfId="1" applyFont="1" applyFill="1" applyBorder="1" applyAlignment="1">
      <alignment horizontal="center" vertical="center" shrinkToFit="1"/>
    </xf>
    <xf numFmtId="0" fontId="27" fillId="4" borderId="18" xfId="1" applyFont="1" applyFill="1" applyBorder="1" applyAlignment="1">
      <alignment horizontal="center" vertical="center"/>
    </xf>
    <xf numFmtId="0" fontId="27" fillId="4" borderId="14" xfId="1" applyFont="1" applyFill="1" applyBorder="1" applyAlignment="1">
      <alignment horizontal="center" vertical="center"/>
    </xf>
    <xf numFmtId="0" fontId="27" fillId="4" borderId="10"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10" xfId="1" applyFont="1" applyFill="1" applyBorder="1" applyAlignment="1">
      <alignment horizontal="center" vertical="center"/>
    </xf>
    <xf numFmtId="0" fontId="7" fillId="4" borderId="20" xfId="1" applyFont="1" applyFill="1" applyBorder="1" applyAlignment="1">
      <alignment horizontal="center" vertical="center"/>
    </xf>
    <xf numFmtId="0" fontId="7" fillId="4" borderId="0" xfId="1" applyFont="1" applyFill="1" applyAlignment="1">
      <alignment horizontal="center" vertical="center"/>
    </xf>
    <xf numFmtId="0" fontId="7" fillId="4" borderId="21" xfId="1" applyFont="1" applyFill="1" applyBorder="1" applyAlignment="1">
      <alignment horizontal="center" vertical="center"/>
    </xf>
    <xf numFmtId="0" fontId="5" fillId="2" borderId="14"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24" fillId="2" borderId="0" xfId="1" applyFont="1" applyFill="1" applyAlignment="1">
      <alignment horizontal="center" vertical="center"/>
    </xf>
    <xf numFmtId="0" fontId="24" fillId="2" borderId="21" xfId="1" applyFont="1" applyFill="1" applyBorder="1" applyAlignment="1">
      <alignment horizontal="center" vertical="center"/>
    </xf>
    <xf numFmtId="0" fontId="24" fillId="2" borderId="16" xfId="1" applyFont="1" applyFill="1" applyBorder="1" applyAlignment="1">
      <alignment horizontal="center" vertical="center"/>
    </xf>
    <xf numFmtId="0" fontId="24" fillId="2" borderId="11" xfId="1" applyFont="1" applyFill="1" applyBorder="1" applyAlignment="1">
      <alignment horizontal="center" vertical="center"/>
    </xf>
    <xf numFmtId="0" fontId="7" fillId="4" borderId="19"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11" xfId="1" applyFont="1" applyFill="1" applyBorder="1" applyAlignment="1">
      <alignment horizontal="center" vertical="center"/>
    </xf>
    <xf numFmtId="0" fontId="39" fillId="2" borderId="1" xfId="1" applyFont="1" applyFill="1" applyBorder="1" applyAlignment="1">
      <alignment horizontal="center" vertical="center" textRotation="255"/>
    </xf>
    <xf numFmtId="0" fontId="40" fillId="0" borderId="2" xfId="0" applyFont="1" applyBorder="1" applyAlignment="1">
      <alignment horizontal="center" vertical="center" textRotation="255"/>
    </xf>
    <xf numFmtId="0" fontId="39" fillId="2" borderId="4" xfId="1" applyFont="1" applyFill="1" applyBorder="1" applyAlignment="1">
      <alignment horizontal="center" vertical="center" textRotation="255"/>
    </xf>
    <xf numFmtId="0" fontId="40" fillId="0" borderId="0" xfId="0" applyFont="1" applyAlignment="1">
      <alignment horizontal="center" vertical="center" textRotation="255"/>
    </xf>
    <xf numFmtId="0" fontId="40" fillId="0" borderId="4" xfId="0" applyFont="1" applyBorder="1" applyAlignment="1">
      <alignment horizontal="center" vertical="center" textRotation="255"/>
    </xf>
    <xf numFmtId="0" fontId="40" fillId="0" borderId="15" xfId="0" applyFont="1" applyBorder="1" applyAlignment="1">
      <alignment horizontal="center" vertical="center" textRotation="255"/>
    </xf>
    <xf numFmtId="0" fontId="40" fillId="0" borderId="16" xfId="0" applyFont="1" applyBorder="1" applyAlignment="1">
      <alignment horizontal="center" vertical="center" textRotation="255"/>
    </xf>
    <xf numFmtId="0" fontId="7" fillId="0" borderId="0" xfId="1" applyFont="1" applyAlignment="1">
      <alignment horizontal="center" vertical="center"/>
    </xf>
    <xf numFmtId="0" fontId="28" fillId="0" borderId="60" xfId="1" applyFont="1" applyBorder="1" applyAlignment="1">
      <alignment horizontal="center" vertical="center"/>
    </xf>
    <xf numFmtId="0" fontId="28" fillId="0" borderId="7" xfId="1" applyFont="1" applyBorder="1" applyAlignment="1">
      <alignment horizontal="center" vertical="center"/>
    </xf>
    <xf numFmtId="0" fontId="28" fillId="0" borderId="59" xfId="1" applyFont="1" applyBorder="1" applyAlignment="1">
      <alignment horizontal="center" vertical="center"/>
    </xf>
    <xf numFmtId="0" fontId="18" fillId="0" borderId="158" xfId="1" applyFont="1" applyBorder="1" applyAlignment="1">
      <alignment horizontal="center" vertical="center"/>
    </xf>
    <xf numFmtId="0" fontId="6" fillId="4" borderId="0" xfId="1" applyFont="1" applyFill="1" applyAlignment="1">
      <alignment horizontal="center" vertical="center" wrapText="1"/>
    </xf>
    <xf numFmtId="0" fontId="6" fillId="4" borderId="21" xfId="1" applyFont="1" applyFill="1" applyBorder="1" applyAlignment="1">
      <alignment horizontal="center" vertical="center" wrapText="1"/>
    </xf>
    <xf numFmtId="0" fontId="6" fillId="4" borderId="38"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0" xfId="1" applyFont="1" applyFill="1" applyAlignment="1">
      <alignment horizontal="center" vertical="center" shrinkToFit="1"/>
    </xf>
    <xf numFmtId="0" fontId="6" fillId="4" borderId="21" xfId="1" applyFont="1" applyFill="1" applyBorder="1" applyAlignment="1">
      <alignment horizontal="center" vertical="center" shrinkToFit="1"/>
    </xf>
    <xf numFmtId="0" fontId="14" fillId="4" borderId="14" xfId="1" applyFont="1" applyFill="1" applyBorder="1" applyAlignment="1">
      <alignment horizontal="center" vertical="center" wrapText="1"/>
    </xf>
    <xf numFmtId="0" fontId="14" fillId="4" borderId="10" xfId="1" applyFont="1" applyFill="1" applyBorder="1" applyAlignment="1">
      <alignment horizontal="center" vertical="center" wrapText="1"/>
    </xf>
    <xf numFmtId="0" fontId="14" fillId="4" borderId="0" xfId="1" applyFont="1" applyFill="1" applyAlignment="1">
      <alignment horizontal="center" vertical="center" wrapText="1"/>
    </xf>
    <xf numFmtId="0" fontId="14" fillId="4" borderId="21" xfId="1" applyFont="1" applyFill="1" applyBorder="1" applyAlignment="1">
      <alignment horizontal="center" vertical="center" wrapText="1"/>
    </xf>
    <xf numFmtId="0" fontId="19" fillId="0" borderId="45" xfId="1" applyFont="1" applyBorder="1" applyAlignment="1">
      <alignment horizontal="center" vertical="center"/>
    </xf>
    <xf numFmtId="0" fontId="19" fillId="0" borderId="95" xfId="1" applyFont="1" applyBorder="1" applyAlignment="1">
      <alignment horizontal="center" vertical="center"/>
    </xf>
    <xf numFmtId="0" fontId="19" fillId="0" borderId="46"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7" xfId="1" applyFont="1" applyBorder="1" applyAlignment="1">
      <alignment horizontal="center" vertical="center"/>
    </xf>
    <xf numFmtId="0" fontId="19" fillId="0" borderId="96" xfId="1" applyFont="1" applyBorder="1" applyAlignment="1">
      <alignment horizontal="center" vertical="center"/>
    </xf>
    <xf numFmtId="0" fontId="19" fillId="0" borderId="48" xfId="1" applyFont="1" applyBorder="1" applyAlignment="1">
      <alignment horizontal="center" vertical="center"/>
    </xf>
    <xf numFmtId="0" fontId="7" fillId="3" borderId="124" xfId="1" applyFont="1" applyFill="1" applyBorder="1" applyAlignment="1">
      <alignment horizontal="center" vertical="center" textRotation="255"/>
    </xf>
    <xf numFmtId="0" fontId="7" fillId="3" borderId="125" xfId="1" applyFont="1" applyFill="1" applyBorder="1" applyAlignment="1">
      <alignment horizontal="center" vertical="center" textRotation="255"/>
    </xf>
    <xf numFmtId="0" fontId="7" fillId="3" borderId="126" xfId="1" applyFont="1" applyFill="1" applyBorder="1" applyAlignment="1">
      <alignment horizontal="center" vertical="center" textRotation="255"/>
    </xf>
    <xf numFmtId="0" fontId="30" fillId="2" borderId="102" xfId="1" applyFont="1" applyFill="1" applyBorder="1" applyAlignment="1">
      <alignment horizontal="center"/>
    </xf>
    <xf numFmtId="0" fontId="30" fillId="2" borderId="14" xfId="1" applyFont="1" applyFill="1" applyBorder="1" applyAlignment="1">
      <alignment horizontal="center"/>
    </xf>
    <xf numFmtId="0" fontId="30" fillId="2" borderId="101" xfId="1" applyFont="1" applyFill="1" applyBorder="1" applyAlignment="1">
      <alignment horizontal="center"/>
    </xf>
    <xf numFmtId="0" fontId="30" fillId="2" borderId="94" xfId="1" applyFont="1" applyFill="1" applyBorder="1" applyAlignment="1">
      <alignment horizontal="center"/>
    </xf>
    <xf numFmtId="0" fontId="30" fillId="2" borderId="0" xfId="1" applyFont="1" applyFill="1" applyAlignment="1">
      <alignment horizontal="center"/>
    </xf>
    <xf numFmtId="0" fontId="30" fillId="2" borderId="104" xfId="1" applyFont="1" applyFill="1" applyBorder="1" applyAlignment="1">
      <alignment horizontal="center"/>
    </xf>
    <xf numFmtId="0" fontId="26" fillId="2" borderId="94" xfId="1" applyFont="1" applyFill="1" applyBorder="1" applyAlignment="1">
      <alignment horizontal="center" vertical="center"/>
    </xf>
    <xf numFmtId="0" fontId="26" fillId="2" borderId="0" xfId="1" applyFont="1" applyFill="1" applyAlignment="1">
      <alignment horizontal="center" vertical="center"/>
    </xf>
    <xf numFmtId="0" fontId="26" fillId="2" borderId="104" xfId="1" applyFont="1" applyFill="1" applyBorder="1" applyAlignment="1">
      <alignment horizontal="center" vertical="center"/>
    </xf>
    <xf numFmtId="0" fontId="26" fillId="2" borderId="92" xfId="1" applyFont="1" applyFill="1" applyBorder="1" applyAlignment="1">
      <alignment horizontal="center" vertical="center"/>
    </xf>
    <xf numFmtId="0" fontId="26" fillId="2" borderId="16" xfId="1" applyFont="1" applyFill="1" applyBorder="1" applyAlignment="1">
      <alignment horizontal="center" vertical="center"/>
    </xf>
    <xf numFmtId="0" fontId="26" fillId="2" borderId="93" xfId="1" applyFont="1" applyFill="1" applyBorder="1" applyAlignment="1">
      <alignment horizontal="center" vertical="center"/>
    </xf>
    <xf numFmtId="0" fontId="37" fillId="2" borderId="94" xfId="1" applyFont="1" applyFill="1" applyBorder="1" applyAlignment="1">
      <alignment horizontal="left" vertical="top"/>
    </xf>
    <xf numFmtId="0" fontId="37" fillId="2" borderId="0" xfId="1" applyFont="1" applyFill="1" applyAlignment="1">
      <alignment horizontal="left" vertical="top"/>
    </xf>
    <xf numFmtId="0" fontId="37" fillId="2" borderId="94" xfId="1" applyFont="1" applyFill="1" applyBorder="1" applyAlignment="1">
      <alignment horizontal="left" vertical="center"/>
    </xf>
    <xf numFmtId="0" fontId="37" fillId="2" borderId="0" xfId="1" applyFont="1" applyFill="1" applyAlignment="1">
      <alignment horizontal="left" vertical="center"/>
    </xf>
    <xf numFmtId="0" fontId="24" fillId="2" borderId="20" xfId="1" applyFont="1" applyFill="1" applyBorder="1" applyAlignment="1">
      <alignment horizontal="center" vertical="center"/>
    </xf>
    <xf numFmtId="0" fontId="24" fillId="2" borderId="104" xfId="1" applyFont="1" applyFill="1" applyBorder="1" applyAlignment="1">
      <alignment horizontal="center" vertical="center"/>
    </xf>
    <xf numFmtId="0" fontId="24" fillId="2" borderId="19" xfId="1" applyFont="1" applyFill="1" applyBorder="1" applyAlignment="1">
      <alignment horizontal="center" vertical="center"/>
    </xf>
    <xf numFmtId="0" fontId="24" fillId="2" borderId="93" xfId="1" applyFont="1" applyFill="1" applyBorder="1" applyAlignment="1">
      <alignment horizontal="center" vertical="center"/>
    </xf>
    <xf numFmtId="0" fontId="7" fillId="2" borderId="92" xfId="1" applyFont="1" applyFill="1" applyBorder="1" applyAlignment="1">
      <alignment horizontal="center" vertical="center"/>
    </xf>
    <xf numFmtId="0" fontId="7" fillId="2" borderId="16" xfId="1" applyFont="1" applyFill="1" applyBorder="1" applyAlignment="1">
      <alignment horizontal="center" vertical="center"/>
    </xf>
    <xf numFmtId="0" fontId="11" fillId="4" borderId="20" xfId="1" applyFont="1" applyFill="1" applyBorder="1" applyAlignment="1">
      <alignment horizontal="center" vertical="center"/>
    </xf>
    <xf numFmtId="0" fontId="11" fillId="4" borderId="0" xfId="1" applyFont="1" applyFill="1" applyAlignment="1">
      <alignment horizontal="center" vertical="center"/>
    </xf>
    <xf numFmtId="0" fontId="11" fillId="4" borderId="21" xfId="1" applyFont="1" applyFill="1" applyBorder="1" applyAlignment="1">
      <alignment horizontal="center" vertical="center"/>
    </xf>
    <xf numFmtId="0" fontId="21" fillId="0" borderId="10" xfId="1" applyFont="1" applyBorder="1" applyAlignment="1">
      <alignment horizontal="center" vertical="center"/>
    </xf>
    <xf numFmtId="0" fontId="21" fillId="0" borderId="21" xfId="1" applyFont="1" applyBorder="1" applyAlignment="1">
      <alignment horizontal="center" vertical="center"/>
    </xf>
    <xf numFmtId="0" fontId="21" fillId="0" borderId="59" xfId="1" applyFont="1" applyBorder="1" applyAlignment="1">
      <alignment horizontal="center" vertical="center"/>
    </xf>
    <xf numFmtId="0" fontId="20" fillId="0" borderId="60" xfId="1" applyFont="1" applyBorder="1" applyAlignment="1">
      <alignment horizontal="center" vertical="center"/>
    </xf>
    <xf numFmtId="0" fontId="20" fillId="0" borderId="7" xfId="1" applyFont="1" applyBorder="1" applyAlignment="1">
      <alignment horizontal="center" vertical="center"/>
    </xf>
    <xf numFmtId="0" fontId="36" fillId="4" borderId="20" xfId="1" applyFont="1" applyFill="1" applyBorder="1" applyAlignment="1">
      <alignment horizontal="center" vertical="center"/>
    </xf>
    <xf numFmtId="0" fontId="36" fillId="4" borderId="0" xfId="1" applyFont="1" applyFill="1" applyAlignment="1">
      <alignment horizontal="center" vertical="center"/>
    </xf>
    <xf numFmtId="0" fontId="36" fillId="4" borderId="13" xfId="1" applyFont="1" applyFill="1" applyBorder="1" applyAlignment="1">
      <alignment horizontal="center" vertical="center"/>
    </xf>
    <xf numFmtId="0" fontId="36" fillId="4" borderId="88" xfId="1" applyFont="1" applyFill="1" applyBorder="1" applyAlignment="1">
      <alignment horizontal="center" vertical="center"/>
    </xf>
    <xf numFmtId="0" fontId="36" fillId="4" borderId="31" xfId="1" applyFont="1" applyFill="1" applyBorder="1" applyAlignment="1">
      <alignment horizontal="center" vertical="center"/>
    </xf>
    <xf numFmtId="0" fontId="36" fillId="4" borderId="116" xfId="1" applyFont="1" applyFill="1" applyBorder="1" applyAlignment="1">
      <alignment horizontal="center" vertical="center"/>
    </xf>
    <xf numFmtId="0" fontId="36" fillId="0" borderId="121" xfId="1" applyFont="1" applyBorder="1" applyAlignment="1">
      <alignment horizontal="center" vertical="center"/>
    </xf>
    <xf numFmtId="0" fontId="36" fillId="0" borderId="0" xfId="1" applyFont="1" applyAlignment="1">
      <alignment horizontal="center" vertical="center"/>
    </xf>
    <xf numFmtId="0" fontId="36" fillId="0" borderId="13" xfId="1" applyFont="1" applyBorder="1" applyAlignment="1">
      <alignment horizontal="center" vertical="center"/>
    </xf>
    <xf numFmtId="0" fontId="36" fillId="0" borderId="115" xfId="1" applyFont="1" applyBorder="1" applyAlignment="1">
      <alignment horizontal="center" vertical="center"/>
    </xf>
    <xf numFmtId="0" fontId="36" fillId="0" borderId="31" xfId="1" applyFont="1" applyBorder="1" applyAlignment="1">
      <alignment horizontal="center" vertical="center"/>
    </xf>
    <xf numFmtId="0" fontId="36" fillId="0" borderId="116" xfId="1" applyFont="1" applyBorder="1" applyAlignment="1">
      <alignment horizontal="center" vertical="center"/>
    </xf>
    <xf numFmtId="0" fontId="36" fillId="0" borderId="12" xfId="1" applyFont="1" applyBorder="1" applyAlignment="1">
      <alignment horizontal="center" vertical="center" wrapText="1"/>
    </xf>
    <xf numFmtId="0" fontId="36" fillId="0" borderId="0" xfId="1" applyFont="1" applyAlignment="1">
      <alignment horizontal="center" vertical="center" wrapText="1"/>
    </xf>
    <xf numFmtId="0" fontId="36" fillId="0" borderId="122" xfId="1" applyFont="1" applyBorder="1" applyAlignment="1">
      <alignment horizontal="center" vertical="center" wrapText="1"/>
    </xf>
    <xf numFmtId="0" fontId="36" fillId="0" borderId="114" xfId="1" applyFont="1" applyBorder="1" applyAlignment="1">
      <alignment horizontal="center" vertical="center" wrapText="1"/>
    </xf>
    <xf numFmtId="0" fontId="36" fillId="0" borderId="31" xfId="1" applyFont="1" applyBorder="1" applyAlignment="1">
      <alignment horizontal="center" vertical="center" wrapText="1"/>
    </xf>
    <xf numFmtId="0" fontId="36" fillId="0" borderId="33" xfId="1" applyFont="1" applyBorder="1" applyAlignment="1">
      <alignment horizontal="center" vertical="center" wrapText="1"/>
    </xf>
    <xf numFmtId="0" fontId="19" fillId="0" borderId="87" xfId="1" applyFont="1" applyBorder="1" applyAlignment="1">
      <alignment horizontal="center" vertical="center"/>
    </xf>
    <xf numFmtId="0" fontId="19" fillId="0" borderId="32" xfId="1" applyFont="1" applyBorder="1" applyAlignment="1">
      <alignment horizontal="center" vertical="center"/>
    </xf>
    <xf numFmtId="0" fontId="13" fillId="0" borderId="32" xfId="1" applyFont="1" applyBorder="1" applyAlignment="1">
      <alignment horizontal="center" vertical="center" shrinkToFit="1"/>
    </xf>
    <xf numFmtId="0" fontId="13" fillId="0" borderId="89" xfId="1" applyFont="1" applyBorder="1" applyAlignment="1">
      <alignment horizontal="center" vertical="center" shrinkToFit="1"/>
    </xf>
    <xf numFmtId="0" fontId="13" fillId="0" borderId="17" xfId="1" applyFont="1" applyBorder="1" applyAlignment="1">
      <alignment horizontal="center" vertical="center" shrinkToFit="1"/>
    </xf>
    <xf numFmtId="0" fontId="20" fillId="0" borderId="19" xfId="1" applyFont="1" applyBorder="1" applyAlignment="1">
      <alignment horizontal="center" vertical="center"/>
    </xf>
    <xf numFmtId="0" fontId="20" fillId="0" borderId="16" xfId="1" applyFont="1" applyBorder="1" applyAlignment="1">
      <alignment horizontal="center" vertical="center"/>
    </xf>
    <xf numFmtId="0" fontId="36" fillId="0" borderId="5" xfId="1" applyFont="1" applyBorder="1" applyAlignment="1">
      <alignment horizontal="center" vertical="center" wrapText="1"/>
    </xf>
    <xf numFmtId="0" fontId="36" fillId="0" borderId="90" xfId="1" applyFont="1" applyBorder="1" applyAlignment="1">
      <alignment horizontal="center" vertical="center" wrapText="1"/>
    </xf>
    <xf numFmtId="0" fontId="21" fillId="0" borderId="11" xfId="1" applyFont="1" applyBorder="1" applyAlignment="1">
      <alignment horizontal="center" vertical="center"/>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5" fillId="4" borderId="18" xfId="1" applyFont="1" applyFill="1" applyBorder="1" applyAlignment="1">
      <alignment horizontal="center" vertical="center" shrinkToFit="1"/>
    </xf>
    <xf numFmtId="0" fontId="5" fillId="4" borderId="14" xfId="1" applyFont="1" applyFill="1" applyBorder="1" applyAlignment="1">
      <alignment horizontal="center" vertical="center" shrinkToFit="1"/>
    </xf>
    <xf numFmtId="0" fontId="5" fillId="4" borderId="10" xfId="1" applyFont="1" applyFill="1" applyBorder="1" applyAlignment="1">
      <alignment horizontal="center" vertical="center" shrinkToFit="1"/>
    </xf>
    <xf numFmtId="0" fontId="24" fillId="4" borderId="20" xfId="1" applyFont="1" applyFill="1" applyBorder="1" applyAlignment="1">
      <alignment horizontal="center" vertical="center"/>
    </xf>
    <xf numFmtId="0" fontId="24" fillId="4" borderId="0" xfId="1" applyFont="1" applyFill="1" applyAlignment="1">
      <alignment horizontal="center" vertical="center"/>
    </xf>
    <xf numFmtId="0" fontId="24" fillId="4" borderId="21" xfId="1" applyFont="1" applyFill="1" applyBorder="1" applyAlignment="1">
      <alignment horizontal="center" vertical="center"/>
    </xf>
    <xf numFmtId="0" fontId="24" fillId="4" borderId="19" xfId="1" applyFont="1" applyFill="1" applyBorder="1" applyAlignment="1">
      <alignment horizontal="center" vertical="center"/>
    </xf>
    <xf numFmtId="0" fontId="24" fillId="4" borderId="16" xfId="1" applyFont="1" applyFill="1" applyBorder="1" applyAlignment="1">
      <alignment horizontal="center" vertical="center"/>
    </xf>
    <xf numFmtId="0" fontId="24" fillId="4" borderId="11" xfId="1" applyFont="1" applyFill="1" applyBorder="1" applyAlignment="1">
      <alignment horizontal="center" vertical="center"/>
    </xf>
    <xf numFmtId="0" fontId="5" fillId="2" borderId="18" xfId="1" applyFont="1" applyFill="1" applyBorder="1" applyAlignment="1">
      <alignment horizontal="center" vertical="center" shrinkToFit="1"/>
    </xf>
    <xf numFmtId="0" fontId="5" fillId="2" borderId="101" xfId="1" applyFont="1" applyFill="1" applyBorder="1" applyAlignment="1">
      <alignment horizontal="center" vertical="center" shrinkToFit="1"/>
    </xf>
    <xf numFmtId="0" fontId="16" fillId="4" borderId="18" xfId="1" applyFont="1" applyFill="1" applyBorder="1" applyAlignment="1">
      <alignment horizontal="left" vertical="center" shrinkToFit="1"/>
    </xf>
    <xf numFmtId="0" fontId="16" fillId="4" borderId="14" xfId="1" applyFont="1" applyFill="1" applyBorder="1" applyAlignment="1">
      <alignment horizontal="left" vertical="center" shrinkToFit="1"/>
    </xf>
    <xf numFmtId="0" fontId="16" fillId="4" borderId="103" xfId="1" applyFont="1" applyFill="1" applyBorder="1" applyAlignment="1">
      <alignment horizontal="left" vertical="center" shrinkToFit="1"/>
    </xf>
    <xf numFmtId="0" fontId="41" fillId="4" borderId="20" xfId="1" applyFont="1" applyFill="1" applyBorder="1" applyAlignment="1">
      <alignment horizontal="left" vertical="center"/>
    </xf>
    <xf numFmtId="0" fontId="41" fillId="4" borderId="0" xfId="1" applyFont="1" applyFill="1" applyAlignment="1">
      <alignment horizontal="left" vertical="center"/>
    </xf>
    <xf numFmtId="0" fontId="41" fillId="4" borderId="5" xfId="1" applyFont="1" applyFill="1" applyBorder="1" applyAlignment="1">
      <alignment horizontal="left" vertical="center"/>
    </xf>
    <xf numFmtId="0" fontId="7" fillId="3" borderId="45" xfId="1" applyFont="1" applyFill="1" applyBorder="1" applyAlignment="1">
      <alignment horizontal="center" vertical="center" textRotation="255"/>
    </xf>
    <xf numFmtId="0" fontId="7" fillId="3" borderId="95" xfId="1" applyFont="1" applyFill="1" applyBorder="1" applyAlignment="1">
      <alignment horizontal="center" vertical="center" textRotation="255"/>
    </xf>
    <xf numFmtId="0" fontId="7" fillId="3" borderId="46" xfId="1" applyFont="1" applyFill="1" applyBorder="1" applyAlignment="1">
      <alignment horizontal="center" vertical="center" textRotation="255"/>
    </xf>
    <xf numFmtId="0" fontId="7" fillId="3" borderId="12" xfId="1" applyFont="1" applyFill="1" applyBorder="1" applyAlignment="1">
      <alignment horizontal="center" vertical="center" textRotation="255"/>
    </xf>
    <xf numFmtId="0" fontId="7" fillId="3" borderId="0" xfId="1" applyFont="1" applyFill="1" applyAlignment="1">
      <alignment horizontal="center" vertical="center" textRotation="255"/>
    </xf>
    <xf numFmtId="0" fontId="7" fillId="3" borderId="13" xfId="1" applyFont="1" applyFill="1" applyBorder="1" applyAlignment="1">
      <alignment horizontal="center" vertical="center" textRotation="255"/>
    </xf>
    <xf numFmtId="0" fontId="7" fillId="3" borderId="47" xfId="1" applyFont="1" applyFill="1" applyBorder="1" applyAlignment="1">
      <alignment horizontal="center" vertical="center" textRotation="255"/>
    </xf>
    <xf numFmtId="0" fontId="7" fillId="3" borderId="96" xfId="1" applyFont="1" applyFill="1" applyBorder="1" applyAlignment="1">
      <alignment horizontal="center" vertical="center" textRotation="255"/>
    </xf>
    <xf numFmtId="0" fontId="7" fillId="3" borderId="48" xfId="1" applyFont="1" applyFill="1" applyBorder="1" applyAlignment="1">
      <alignment horizontal="center" vertical="center" textRotation="255"/>
    </xf>
    <xf numFmtId="0" fontId="16" fillId="0" borderId="2" xfId="1" applyFont="1" applyBorder="1" applyAlignment="1">
      <alignment horizontal="left" vertical="center"/>
    </xf>
    <xf numFmtId="0" fontId="6" fillId="4" borderId="18" xfId="1" applyFont="1" applyFill="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03" xfId="1" applyFont="1" applyFill="1" applyBorder="1" applyAlignment="1">
      <alignment horizontal="center" vertical="center" shrinkToFit="1"/>
    </xf>
    <xf numFmtId="0" fontId="6" fillId="4" borderId="20" xfId="1" applyFont="1" applyFill="1" applyBorder="1" applyAlignment="1">
      <alignment horizontal="center" vertical="center" shrinkToFit="1"/>
    </xf>
    <xf numFmtId="0" fontId="6" fillId="4" borderId="5" xfId="1" applyFont="1" applyFill="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7" xfId="1" applyFont="1" applyFill="1" applyBorder="1" applyAlignment="1">
      <alignment horizontal="center" vertical="center" shrinkToFit="1"/>
    </xf>
    <xf numFmtId="0" fontId="6" fillId="4" borderId="10" xfId="1" applyFont="1" applyFill="1" applyBorder="1" applyAlignment="1">
      <alignment horizontal="center" vertical="center" shrinkToFit="1"/>
    </xf>
    <xf numFmtId="0" fontId="6" fillId="4" borderId="11" xfId="1" applyFont="1" applyFill="1" applyBorder="1" applyAlignment="1">
      <alignment horizontal="center" vertical="center" shrinkToFit="1"/>
    </xf>
    <xf numFmtId="0" fontId="7" fillId="0" borderId="22" xfId="1" applyFont="1" applyBorder="1" applyAlignment="1">
      <alignment horizontal="center" vertical="center"/>
    </xf>
    <xf numFmtId="0" fontId="7" fillId="0" borderId="58" xfId="1" applyFont="1" applyBorder="1" applyAlignment="1">
      <alignment horizontal="center" vertical="center"/>
    </xf>
    <xf numFmtId="0" fontId="7" fillId="0" borderId="23" xfId="1" applyFont="1" applyBorder="1" applyAlignment="1">
      <alignment horizontal="center" vertical="center"/>
    </xf>
    <xf numFmtId="0" fontId="8" fillId="0" borderId="22" xfId="1" applyFont="1" applyBorder="1" applyAlignment="1">
      <alignment horizontal="center" vertical="top" wrapText="1"/>
    </xf>
    <xf numFmtId="0" fontId="8" fillId="0" borderId="58" xfId="1" applyFont="1" applyBorder="1" applyAlignment="1">
      <alignment horizontal="center" vertical="top" wrapText="1"/>
    </xf>
    <xf numFmtId="0" fontId="8" fillId="0" borderId="23" xfId="1" applyFont="1" applyBorder="1" applyAlignment="1">
      <alignment horizontal="center" vertical="top" wrapText="1"/>
    </xf>
    <xf numFmtId="0" fontId="7" fillId="0" borderId="18" xfId="1" applyFont="1" applyBorder="1" applyAlignment="1">
      <alignment horizontal="center" vertical="center"/>
    </xf>
    <xf numFmtId="0" fontId="7" fillId="0" borderId="14" xfId="1" applyFont="1" applyBorder="1" applyAlignment="1">
      <alignment horizontal="center" vertical="center"/>
    </xf>
    <xf numFmtId="0" fontId="7" fillId="0" borderId="10" xfId="1" applyFont="1" applyBorder="1" applyAlignment="1">
      <alignment horizontal="center" vertical="center"/>
    </xf>
    <xf numFmtId="0" fontId="7" fillId="0" borderId="19" xfId="1" applyFont="1" applyBorder="1" applyAlignment="1">
      <alignment horizontal="center" vertical="center"/>
    </xf>
    <xf numFmtId="0" fontId="7" fillId="0" borderId="16" xfId="1" applyFont="1" applyBorder="1" applyAlignment="1">
      <alignment horizontal="center" vertical="center"/>
    </xf>
    <xf numFmtId="0" fontId="7" fillId="0" borderId="11" xfId="1" applyFont="1" applyBorder="1" applyAlignment="1">
      <alignment horizontal="center" vertical="center"/>
    </xf>
    <xf numFmtId="0" fontId="16" fillId="0" borderId="18" xfId="1" applyFont="1" applyBorder="1" applyAlignment="1" applyProtection="1">
      <alignment horizontal="center" vertical="center"/>
      <protection locked="0"/>
    </xf>
    <xf numFmtId="0" fontId="16" fillId="0" borderId="14" xfId="1" applyFont="1" applyBorder="1" applyAlignment="1" applyProtection="1">
      <alignment horizontal="center" vertical="center"/>
      <protection locked="0"/>
    </xf>
    <xf numFmtId="0" fontId="16" fillId="0" borderId="10" xfId="1" applyFont="1" applyBorder="1" applyAlignment="1" applyProtection="1">
      <alignment horizontal="center" vertical="center"/>
      <protection locked="0"/>
    </xf>
    <xf numFmtId="0" fontId="16" fillId="0" borderId="19"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53" fillId="9" borderId="140" xfId="0" applyFont="1" applyFill="1" applyBorder="1" applyAlignment="1">
      <alignment horizontal="center" vertical="center"/>
    </xf>
    <xf numFmtId="0" fontId="53" fillId="9" borderId="139" xfId="0" applyFont="1"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55" fillId="0" borderId="0" xfId="2" applyFont="1" applyAlignment="1">
      <alignment horizontal="left"/>
    </xf>
    <xf numFmtId="0" fontId="53" fillId="0" borderId="0" xfId="2" applyFont="1" applyAlignment="1">
      <alignment horizontal="left"/>
    </xf>
    <xf numFmtId="0" fontId="53" fillId="0" borderId="16" xfId="2" applyFont="1" applyBorder="1" applyAlignment="1">
      <alignment horizontal="right" wrapText="1"/>
    </xf>
    <xf numFmtId="0" fontId="53" fillId="0" borderId="16" xfId="2" applyFont="1" applyBorder="1" applyAlignment="1">
      <alignment horizontal="right"/>
    </xf>
    <xf numFmtId="0" fontId="53" fillId="9" borderId="18" xfId="2" applyFont="1" applyFill="1" applyBorder="1" applyAlignment="1">
      <alignment horizontal="center" vertical="center"/>
    </xf>
    <xf numFmtId="0" fontId="53" fillId="9" borderId="19" xfId="2" applyFont="1" applyFill="1" applyBorder="1" applyAlignment="1">
      <alignment horizontal="center" vertical="center"/>
    </xf>
    <xf numFmtId="0" fontId="42" fillId="9" borderId="18" xfId="2" applyFill="1" applyBorder="1" applyAlignment="1">
      <alignment horizontal="center" vertical="center"/>
    </xf>
    <xf numFmtId="0" fontId="42" fillId="9" borderId="19" xfId="2" applyFill="1" applyBorder="1" applyAlignment="1">
      <alignment horizontal="center" vertical="center"/>
    </xf>
  </cellXfs>
  <cellStyles count="3">
    <cellStyle name="標準" xfId="0" builtinId="0"/>
    <cellStyle name="標準 2" xfId="1" xr:uid="{15328A09-387C-4950-8F13-771358B82D4F}"/>
    <cellStyle name="標準 2 2" xfId="2" xr:uid="{DEC30F81-1F39-44ED-AF07-5C9962DAAECC}"/>
  </cellStyles>
  <dxfs count="32">
    <dxf>
      <fill>
        <patternFill>
          <bgColor theme="1" tint="0.499984740745262"/>
        </patternFill>
      </fill>
    </dxf>
    <dxf>
      <fill>
        <patternFill>
          <bgColor rgb="FFFFCCFF"/>
        </patternFill>
      </fill>
    </dxf>
    <dxf>
      <fill>
        <patternFill>
          <bgColor rgb="FFFFCCFF"/>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CCFF"/>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1" tint="0.49998474074526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603251</xdr:colOff>
      <xdr:row>6</xdr:row>
      <xdr:rowOff>42334</xdr:rowOff>
    </xdr:from>
    <xdr:to>
      <xdr:col>8</xdr:col>
      <xdr:colOff>889001</xdr:colOff>
      <xdr:row>8</xdr:row>
      <xdr:rowOff>211668</xdr:rowOff>
    </xdr:to>
    <xdr:sp macro="" textlink="">
      <xdr:nvSpPr>
        <xdr:cNvPr id="2" name="正方形/長方形 1">
          <a:extLst>
            <a:ext uri="{FF2B5EF4-FFF2-40B4-BE49-F238E27FC236}">
              <a16:creationId xmlns:a16="http://schemas.microsoft.com/office/drawing/2014/main" id="{6BF6F1B2-432A-4E78-8E33-3CAC15CB0428}"/>
            </a:ext>
          </a:extLst>
        </xdr:cNvPr>
        <xdr:cNvSpPr/>
      </xdr:nvSpPr>
      <xdr:spPr>
        <a:xfrm>
          <a:off x="5413376" y="2204509"/>
          <a:ext cx="4895850" cy="493184"/>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000" b="1">
              <a:solidFill>
                <a:schemeClr val="tx1"/>
              </a:solidFill>
              <a:latin typeface="+mn-ea"/>
              <a:ea typeface="+mn-ea"/>
            </a:rPr>
            <a:t>記入日・告知日と生年月日は以下のいずれかで入力ください</a:t>
          </a:r>
        </a:p>
        <a:p>
          <a:pPr algn="l"/>
          <a:r>
            <a:rPr kumimoji="1" lang="ja-JP" altLang="en-US" sz="1000" b="1">
              <a:solidFill>
                <a:schemeClr val="tx1"/>
              </a:solidFill>
              <a:latin typeface="+mn-ea"/>
              <a:ea typeface="+mn-ea"/>
            </a:rPr>
            <a:t>西暦例：</a:t>
          </a:r>
          <a:r>
            <a:rPr kumimoji="1" lang="en-US" altLang="ja-JP" sz="1000" b="1">
              <a:solidFill>
                <a:schemeClr val="tx1"/>
              </a:solidFill>
              <a:latin typeface="+mn-ea"/>
              <a:ea typeface="+mn-ea"/>
            </a:rPr>
            <a:t>2000/1/1   </a:t>
          </a:r>
          <a:r>
            <a:rPr kumimoji="1" lang="ja-JP" altLang="en-US" sz="1000" b="1">
              <a:solidFill>
                <a:schemeClr val="tx1"/>
              </a:solidFill>
              <a:latin typeface="+mn-ea"/>
              <a:ea typeface="+mn-ea"/>
            </a:rPr>
            <a:t>和暦例：</a:t>
          </a:r>
          <a:r>
            <a:rPr kumimoji="1" lang="en-US" altLang="ja-JP" sz="1000" b="1">
              <a:solidFill>
                <a:schemeClr val="tx1"/>
              </a:solidFill>
              <a:latin typeface="+mn-ea"/>
              <a:ea typeface="+mn-ea"/>
            </a:rPr>
            <a:t>H12.1.1  </a:t>
          </a:r>
          <a:r>
            <a:rPr kumimoji="1" lang="ja-JP" altLang="en-US" sz="1000" b="1">
              <a:solidFill>
                <a:schemeClr val="tx1"/>
              </a:solidFill>
              <a:latin typeface="+mn-ea"/>
              <a:ea typeface="+mn-ea"/>
            </a:rPr>
            <a:t>和暦例：平成</a:t>
          </a:r>
          <a:r>
            <a:rPr kumimoji="1" lang="en-US" altLang="ja-JP" sz="1000" b="1">
              <a:solidFill>
                <a:schemeClr val="tx1"/>
              </a:solidFill>
              <a:latin typeface="+mn-ea"/>
              <a:ea typeface="+mn-ea"/>
            </a:rPr>
            <a:t>12</a:t>
          </a:r>
          <a:r>
            <a:rPr kumimoji="1" lang="ja-JP" altLang="en-US" sz="1000" b="1">
              <a:solidFill>
                <a:schemeClr val="tx1"/>
              </a:solidFill>
              <a:latin typeface="+mn-ea"/>
              <a:ea typeface="+mn-ea"/>
            </a:rPr>
            <a:t>年</a:t>
          </a:r>
          <a:r>
            <a:rPr kumimoji="1" lang="en-US" altLang="ja-JP" sz="1000" b="1">
              <a:solidFill>
                <a:schemeClr val="tx1"/>
              </a:solidFill>
              <a:latin typeface="+mn-ea"/>
              <a:ea typeface="+mn-ea"/>
            </a:rPr>
            <a:t>1</a:t>
          </a:r>
          <a:r>
            <a:rPr kumimoji="1" lang="ja-JP" altLang="en-US" sz="1000" b="1">
              <a:solidFill>
                <a:schemeClr val="tx1"/>
              </a:solidFill>
              <a:latin typeface="+mn-ea"/>
              <a:ea typeface="+mn-ea"/>
            </a:rPr>
            <a:t>月</a:t>
          </a:r>
          <a:r>
            <a:rPr kumimoji="1" lang="en-US" altLang="ja-JP" sz="1000" b="1">
              <a:solidFill>
                <a:schemeClr val="tx1"/>
              </a:solidFill>
              <a:latin typeface="+mn-ea"/>
              <a:ea typeface="+mn-ea"/>
            </a:rPr>
            <a:t>1</a:t>
          </a:r>
          <a:r>
            <a:rPr kumimoji="1" lang="ja-JP" altLang="en-US" sz="1000" b="1">
              <a:solidFill>
                <a:schemeClr val="tx1"/>
              </a:solidFill>
              <a:latin typeface="+mn-ea"/>
              <a:ea typeface="+mn-ea"/>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14292</xdr:colOff>
      <xdr:row>60</xdr:row>
      <xdr:rowOff>8791</xdr:rowOff>
    </xdr:from>
    <xdr:to>
      <xdr:col>107</xdr:col>
      <xdr:colOff>4767</xdr:colOff>
      <xdr:row>62</xdr:row>
      <xdr:rowOff>21541</xdr:rowOff>
    </xdr:to>
    <xdr:sp macro="" textlink="">
      <xdr:nvSpPr>
        <xdr:cNvPr id="5418" name="矢印: 下 5417">
          <a:extLst>
            <a:ext uri="{FF2B5EF4-FFF2-40B4-BE49-F238E27FC236}">
              <a16:creationId xmlns:a16="http://schemas.microsoft.com/office/drawing/2014/main" id="{2E104FCC-E01F-57E1-0D9E-F7D69648DBCA}"/>
            </a:ext>
          </a:extLst>
        </xdr:cNvPr>
        <xdr:cNvSpPr/>
      </xdr:nvSpPr>
      <xdr:spPr>
        <a:xfrm>
          <a:off x="7553696" y="4573464"/>
          <a:ext cx="356821" cy="1080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156</xdr:col>
      <xdr:colOff>12706</xdr:colOff>
      <xdr:row>60</xdr:row>
      <xdr:rowOff>8791</xdr:rowOff>
    </xdr:from>
    <xdr:to>
      <xdr:col>161</xdr:col>
      <xdr:colOff>3181</xdr:colOff>
      <xdr:row>62</xdr:row>
      <xdr:rowOff>21541</xdr:rowOff>
    </xdr:to>
    <xdr:sp macro="" textlink="">
      <xdr:nvSpPr>
        <xdr:cNvPr id="5419" name="矢印: 下 5418">
          <a:extLst>
            <a:ext uri="{FF2B5EF4-FFF2-40B4-BE49-F238E27FC236}">
              <a16:creationId xmlns:a16="http://schemas.microsoft.com/office/drawing/2014/main" id="{2103C94A-58AE-4024-8365-ACA621E41056}"/>
            </a:ext>
          </a:extLst>
        </xdr:cNvPr>
        <xdr:cNvSpPr/>
      </xdr:nvSpPr>
      <xdr:spPr>
        <a:xfrm>
          <a:off x="11508648" y="4573464"/>
          <a:ext cx="356821" cy="1080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25</xdr:row>
      <xdr:rowOff>29154</xdr:rowOff>
    </xdr:from>
    <xdr:to>
      <xdr:col>60</xdr:col>
      <xdr:colOff>0</xdr:colOff>
      <xdr:row>52</xdr:row>
      <xdr:rowOff>14287</xdr:rowOff>
    </xdr:to>
    <xdr:sp macro="" textlink="">
      <xdr:nvSpPr>
        <xdr:cNvPr id="5416" name="テキスト ボックス 5415">
          <a:extLst>
            <a:ext uri="{FF2B5EF4-FFF2-40B4-BE49-F238E27FC236}">
              <a16:creationId xmlns:a16="http://schemas.microsoft.com/office/drawing/2014/main" id="{400B180B-FF30-DBE9-6329-3D460345D102}"/>
            </a:ext>
          </a:extLst>
        </xdr:cNvPr>
        <xdr:cNvSpPr txBox="1"/>
      </xdr:nvSpPr>
      <xdr:spPr>
        <a:xfrm>
          <a:off x="4343400" y="2419929"/>
          <a:ext cx="228600" cy="1528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0"/>
        <a:lstStyle/>
        <a:p>
          <a:r>
            <a:rPr kumimoji="1" lang="ja-JP" altLang="en-US" sz="1000" spc="-820" baseline="0"/>
            <a:t>法人一括の場合は法人印</a:t>
          </a:r>
        </a:p>
      </xdr:txBody>
    </xdr:sp>
    <xdr:clientData/>
  </xdr:twoCellAnchor>
  <xdr:twoCellAnchor>
    <xdr:from>
      <xdr:col>67</xdr:col>
      <xdr:colOff>72122</xdr:colOff>
      <xdr:row>26</xdr:row>
      <xdr:rowOff>38100</xdr:rowOff>
    </xdr:from>
    <xdr:to>
      <xdr:col>79</xdr:col>
      <xdr:colOff>21722</xdr:colOff>
      <xdr:row>40</xdr:row>
      <xdr:rowOff>6750</xdr:rowOff>
    </xdr:to>
    <xdr:sp macro="" textlink="">
      <xdr:nvSpPr>
        <xdr:cNvPr id="23" name="四角形: 角を丸くする 22">
          <a:extLst>
            <a:ext uri="{FF2B5EF4-FFF2-40B4-BE49-F238E27FC236}">
              <a16:creationId xmlns:a16="http://schemas.microsoft.com/office/drawing/2014/main" id="{870BAA77-1BD5-4CA4-8894-9D5EAA0D4B69}"/>
            </a:ext>
          </a:extLst>
        </xdr:cNvPr>
        <xdr:cNvSpPr/>
      </xdr:nvSpPr>
      <xdr:spPr>
        <a:xfrm>
          <a:off x="5177522" y="2466975"/>
          <a:ext cx="864000" cy="864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0</xdr:row>
      <xdr:rowOff>28575</xdr:rowOff>
    </xdr:from>
    <xdr:to>
      <xdr:col>8</xdr:col>
      <xdr:colOff>43416</xdr:colOff>
      <xdr:row>3</xdr:row>
      <xdr:rowOff>51774</xdr:rowOff>
    </xdr:to>
    <xdr:sp macro="" textlink="">
      <xdr:nvSpPr>
        <xdr:cNvPr id="27" name="楕円 26">
          <a:extLst>
            <a:ext uri="{FF2B5EF4-FFF2-40B4-BE49-F238E27FC236}">
              <a16:creationId xmlns:a16="http://schemas.microsoft.com/office/drawing/2014/main" id="{7199744C-DCFB-4505-B5CD-19E559F63F20}"/>
            </a:ext>
          </a:extLst>
        </xdr:cNvPr>
        <xdr:cNvSpPr/>
      </xdr:nvSpPr>
      <xdr:spPr>
        <a:xfrm>
          <a:off x="28575" y="28575"/>
          <a:ext cx="624441" cy="585174"/>
        </a:xfrm>
        <a:prstGeom prst="ellipse">
          <a:avLst/>
        </a:prstGeom>
        <a:noFill/>
        <a:ln w="508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3200" b="0">
              <a:solidFill>
                <a:schemeClr val="tx1"/>
              </a:solidFill>
              <a:latin typeface="+mn-ea"/>
              <a:ea typeface="+mn-ea"/>
            </a:rPr>
            <a:t>1</a:t>
          </a:r>
        </a:p>
      </xdr:txBody>
    </xdr:sp>
    <xdr:clientData/>
  </xdr:twoCellAnchor>
  <xdr:twoCellAnchor>
    <xdr:from>
      <xdr:col>62</xdr:col>
      <xdr:colOff>72484</xdr:colOff>
      <xdr:row>80</xdr:row>
      <xdr:rowOff>142034</xdr:rowOff>
    </xdr:from>
    <xdr:to>
      <xdr:col>68</xdr:col>
      <xdr:colOff>11284</xdr:colOff>
      <xdr:row>83</xdr:row>
      <xdr:rowOff>43924</xdr:rowOff>
    </xdr:to>
    <xdr:sp macro="" textlink="">
      <xdr:nvSpPr>
        <xdr:cNvPr id="24" name="四角形: 角を丸くする 23">
          <a:extLst>
            <a:ext uri="{FF2B5EF4-FFF2-40B4-BE49-F238E27FC236}">
              <a16:creationId xmlns:a16="http://schemas.microsoft.com/office/drawing/2014/main" id="{89E82E3F-A28D-47F1-A5C1-4742AB25E243}"/>
            </a:ext>
          </a:extLst>
        </xdr:cNvPr>
        <xdr:cNvSpPr/>
      </xdr:nvSpPr>
      <xdr:spPr>
        <a:xfrm>
          <a:off x="8587834" y="5876084"/>
          <a:ext cx="396000" cy="39719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46296</xdr:colOff>
      <xdr:row>80</xdr:row>
      <xdr:rowOff>67515</xdr:rowOff>
    </xdr:from>
    <xdr:to>
      <xdr:col>117</xdr:col>
      <xdr:colOff>53796</xdr:colOff>
      <xdr:row>81</xdr:row>
      <xdr:rowOff>122640</xdr:rowOff>
    </xdr:to>
    <xdr:sp macro="" textlink="">
      <xdr:nvSpPr>
        <xdr:cNvPr id="25" name="四角形: 角を丸くする 24">
          <a:extLst>
            <a:ext uri="{FF2B5EF4-FFF2-40B4-BE49-F238E27FC236}">
              <a16:creationId xmlns:a16="http://schemas.microsoft.com/office/drawing/2014/main" id="{D807D179-142D-4A1A-9AC3-7CFE84D100CC}"/>
            </a:ext>
          </a:extLst>
        </xdr:cNvPr>
        <xdr:cNvSpPr/>
      </xdr:nvSpPr>
      <xdr:spPr>
        <a:xfrm>
          <a:off x="7437696" y="5801565"/>
          <a:ext cx="198000"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47417</xdr:colOff>
      <xdr:row>82</xdr:row>
      <xdr:rowOff>68635</xdr:rowOff>
    </xdr:from>
    <xdr:to>
      <xdr:col>117</xdr:col>
      <xdr:colOff>54917</xdr:colOff>
      <xdr:row>83</xdr:row>
      <xdr:rowOff>123760</xdr:rowOff>
    </xdr:to>
    <xdr:sp macro="" textlink="">
      <xdr:nvSpPr>
        <xdr:cNvPr id="26" name="四角形: 角を丸くする 25">
          <a:extLst>
            <a:ext uri="{FF2B5EF4-FFF2-40B4-BE49-F238E27FC236}">
              <a16:creationId xmlns:a16="http://schemas.microsoft.com/office/drawing/2014/main" id="{BD67E963-6FDA-4F54-83A6-5334A71382C1}"/>
            </a:ext>
          </a:extLst>
        </xdr:cNvPr>
        <xdr:cNvSpPr/>
      </xdr:nvSpPr>
      <xdr:spPr>
        <a:xfrm>
          <a:off x="7438817" y="6155110"/>
          <a:ext cx="198000"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3363</xdr:colOff>
      <xdr:row>81</xdr:row>
      <xdr:rowOff>167806</xdr:rowOff>
    </xdr:from>
    <xdr:to>
      <xdr:col>122</xdr:col>
      <xdr:colOff>5191</xdr:colOff>
      <xdr:row>83</xdr:row>
      <xdr:rowOff>50571</xdr:rowOff>
    </xdr:to>
    <xdr:sp macro="" textlink="">
      <xdr:nvSpPr>
        <xdr:cNvPr id="28" name="四角形: 角を丸くする 27">
          <a:extLst>
            <a:ext uri="{FF2B5EF4-FFF2-40B4-BE49-F238E27FC236}">
              <a16:creationId xmlns:a16="http://schemas.microsoft.com/office/drawing/2014/main" id="{1CE45CE5-4F55-4417-AC5D-216F596811E3}"/>
            </a:ext>
          </a:extLst>
        </xdr:cNvPr>
        <xdr:cNvSpPr/>
      </xdr:nvSpPr>
      <xdr:spPr>
        <a:xfrm>
          <a:off x="7756713" y="6044731"/>
          <a:ext cx="230428" cy="23519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10440</xdr:colOff>
      <xdr:row>81</xdr:row>
      <xdr:rowOff>168927</xdr:rowOff>
    </xdr:from>
    <xdr:to>
      <xdr:col>126</xdr:col>
      <xdr:colOff>12268</xdr:colOff>
      <xdr:row>83</xdr:row>
      <xdr:rowOff>51692</xdr:rowOff>
    </xdr:to>
    <xdr:sp macro="" textlink="">
      <xdr:nvSpPr>
        <xdr:cNvPr id="29" name="四角形: 角を丸くする 28">
          <a:extLst>
            <a:ext uri="{FF2B5EF4-FFF2-40B4-BE49-F238E27FC236}">
              <a16:creationId xmlns:a16="http://schemas.microsoft.com/office/drawing/2014/main" id="{68FDE628-6251-4400-A2FB-6FB96EE60B49}"/>
            </a:ext>
          </a:extLst>
        </xdr:cNvPr>
        <xdr:cNvSpPr/>
      </xdr:nvSpPr>
      <xdr:spPr>
        <a:xfrm>
          <a:off x="8068590" y="6045852"/>
          <a:ext cx="230428" cy="23519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151</xdr:col>
      <xdr:colOff>75570</xdr:colOff>
      <xdr:row>81</xdr:row>
      <xdr:rowOff>72907</xdr:rowOff>
    </xdr:from>
    <xdr:to>
      <xdr:col>155</xdr:col>
      <xdr:colOff>18008</xdr:colOff>
      <xdr:row>82</xdr:row>
      <xdr:rowOff>116547</xdr:rowOff>
    </xdr:to>
    <xdr:sp macro="" textlink="">
      <xdr:nvSpPr>
        <xdr:cNvPr id="30" name="四角形: 角を丸くする 29">
          <a:extLst>
            <a:ext uri="{FF2B5EF4-FFF2-40B4-BE49-F238E27FC236}">
              <a16:creationId xmlns:a16="http://schemas.microsoft.com/office/drawing/2014/main" id="{E03662A8-7E93-4EB6-9770-3BE142758762}"/>
            </a:ext>
          </a:extLst>
        </xdr:cNvPr>
        <xdr:cNvSpPr/>
      </xdr:nvSpPr>
      <xdr:spPr>
        <a:xfrm>
          <a:off x="11105520" y="5949832"/>
          <a:ext cx="247238" cy="25319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76684</xdr:colOff>
      <xdr:row>81</xdr:row>
      <xdr:rowOff>74028</xdr:rowOff>
    </xdr:from>
    <xdr:to>
      <xdr:col>159</xdr:col>
      <xdr:colOff>19121</xdr:colOff>
      <xdr:row>82</xdr:row>
      <xdr:rowOff>117668</xdr:rowOff>
    </xdr:to>
    <xdr:sp macro="" textlink="">
      <xdr:nvSpPr>
        <xdr:cNvPr id="31" name="四角形: 角を丸くする 30">
          <a:extLst>
            <a:ext uri="{FF2B5EF4-FFF2-40B4-BE49-F238E27FC236}">
              <a16:creationId xmlns:a16="http://schemas.microsoft.com/office/drawing/2014/main" id="{FEA22F20-8CD9-48B1-BC9D-DA87A10DA5E2}"/>
            </a:ext>
          </a:extLst>
        </xdr:cNvPr>
        <xdr:cNvSpPr/>
      </xdr:nvSpPr>
      <xdr:spPr>
        <a:xfrm>
          <a:off x="11411434" y="5950953"/>
          <a:ext cx="247237" cy="25319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72484</xdr:colOff>
      <xdr:row>84</xdr:row>
      <xdr:rowOff>142034</xdr:rowOff>
    </xdr:from>
    <xdr:to>
      <xdr:col>68</xdr:col>
      <xdr:colOff>11284</xdr:colOff>
      <xdr:row>87</xdr:row>
      <xdr:rowOff>43924</xdr:rowOff>
    </xdr:to>
    <xdr:sp macro="" textlink="">
      <xdr:nvSpPr>
        <xdr:cNvPr id="5423" name="四角形: 角を丸くする 5422">
          <a:extLst>
            <a:ext uri="{FF2B5EF4-FFF2-40B4-BE49-F238E27FC236}">
              <a16:creationId xmlns:a16="http://schemas.microsoft.com/office/drawing/2014/main" id="{999239B1-634C-4608-9DE0-9287CC53227B}"/>
            </a:ext>
          </a:extLst>
        </xdr:cNvPr>
        <xdr:cNvSpPr/>
      </xdr:nvSpPr>
      <xdr:spPr>
        <a:xfrm>
          <a:off x="4870703" y="5862987"/>
          <a:ext cx="403144" cy="396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46296</xdr:colOff>
      <xdr:row>84</xdr:row>
      <xdr:rowOff>67515</xdr:rowOff>
    </xdr:from>
    <xdr:to>
      <xdr:col>117</xdr:col>
      <xdr:colOff>53796</xdr:colOff>
      <xdr:row>85</xdr:row>
      <xdr:rowOff>122640</xdr:rowOff>
    </xdr:to>
    <xdr:sp macro="" textlink="">
      <xdr:nvSpPr>
        <xdr:cNvPr id="5429" name="四角形: 角を丸くする 5428">
          <a:extLst>
            <a:ext uri="{FF2B5EF4-FFF2-40B4-BE49-F238E27FC236}">
              <a16:creationId xmlns:a16="http://schemas.microsoft.com/office/drawing/2014/main" id="{2AABEF6C-DF77-421C-8B8F-37601001A3D5}"/>
            </a:ext>
          </a:extLst>
        </xdr:cNvPr>
        <xdr:cNvSpPr/>
      </xdr:nvSpPr>
      <xdr:spPr>
        <a:xfrm>
          <a:off x="8999796" y="5788468"/>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47417</xdr:colOff>
      <xdr:row>86</xdr:row>
      <xdr:rowOff>68635</xdr:rowOff>
    </xdr:from>
    <xdr:to>
      <xdr:col>117</xdr:col>
      <xdr:colOff>54917</xdr:colOff>
      <xdr:row>87</xdr:row>
      <xdr:rowOff>123760</xdr:rowOff>
    </xdr:to>
    <xdr:sp macro="" textlink="">
      <xdr:nvSpPr>
        <xdr:cNvPr id="5430" name="四角形: 角を丸くする 5429">
          <a:extLst>
            <a:ext uri="{FF2B5EF4-FFF2-40B4-BE49-F238E27FC236}">
              <a16:creationId xmlns:a16="http://schemas.microsoft.com/office/drawing/2014/main" id="{D92BB828-CB23-4DE6-91F1-D6FA33C9D58C}"/>
            </a:ext>
          </a:extLst>
        </xdr:cNvPr>
        <xdr:cNvSpPr/>
      </xdr:nvSpPr>
      <xdr:spPr>
        <a:xfrm>
          <a:off x="9000917" y="6140823"/>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3363</xdr:colOff>
      <xdr:row>85</xdr:row>
      <xdr:rowOff>167806</xdr:rowOff>
    </xdr:from>
    <xdr:to>
      <xdr:col>122</xdr:col>
      <xdr:colOff>5191</xdr:colOff>
      <xdr:row>87</xdr:row>
      <xdr:rowOff>50571</xdr:rowOff>
    </xdr:to>
    <xdr:sp macro="" textlink="">
      <xdr:nvSpPr>
        <xdr:cNvPr id="5431" name="四角形: 角を丸くする 5430">
          <a:extLst>
            <a:ext uri="{FF2B5EF4-FFF2-40B4-BE49-F238E27FC236}">
              <a16:creationId xmlns:a16="http://schemas.microsoft.com/office/drawing/2014/main" id="{65D1F6EF-9CB9-44AB-A40F-F363F8B2B1DE}"/>
            </a:ext>
          </a:extLst>
        </xdr:cNvPr>
        <xdr:cNvSpPr/>
      </xdr:nvSpPr>
      <xdr:spPr>
        <a:xfrm>
          <a:off x="9266426" y="6031634"/>
          <a:ext cx="233999" cy="234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10440</xdr:colOff>
      <xdr:row>85</xdr:row>
      <xdr:rowOff>168927</xdr:rowOff>
    </xdr:from>
    <xdr:to>
      <xdr:col>126</xdr:col>
      <xdr:colOff>12268</xdr:colOff>
      <xdr:row>87</xdr:row>
      <xdr:rowOff>51692</xdr:rowOff>
    </xdr:to>
    <xdr:sp macro="" textlink="">
      <xdr:nvSpPr>
        <xdr:cNvPr id="5432" name="四角形: 角を丸くする 5431">
          <a:extLst>
            <a:ext uri="{FF2B5EF4-FFF2-40B4-BE49-F238E27FC236}">
              <a16:creationId xmlns:a16="http://schemas.microsoft.com/office/drawing/2014/main" id="{F3582381-87A2-42F7-8D5E-42C2DF4F6861}"/>
            </a:ext>
          </a:extLst>
        </xdr:cNvPr>
        <xdr:cNvSpPr/>
      </xdr:nvSpPr>
      <xdr:spPr>
        <a:xfrm>
          <a:off x="9583065" y="6032755"/>
          <a:ext cx="234000" cy="234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151</xdr:col>
      <xdr:colOff>75570</xdr:colOff>
      <xdr:row>85</xdr:row>
      <xdr:rowOff>72907</xdr:rowOff>
    </xdr:from>
    <xdr:to>
      <xdr:col>155</xdr:col>
      <xdr:colOff>18008</xdr:colOff>
      <xdr:row>86</xdr:row>
      <xdr:rowOff>116547</xdr:rowOff>
    </xdr:to>
    <xdr:sp macro="" textlink="">
      <xdr:nvSpPr>
        <xdr:cNvPr id="5433" name="四角形: 角を丸くする 5432">
          <a:extLst>
            <a:ext uri="{FF2B5EF4-FFF2-40B4-BE49-F238E27FC236}">
              <a16:creationId xmlns:a16="http://schemas.microsoft.com/office/drawing/2014/main" id="{8E53A0ED-766E-47A0-A287-7DAB3D2A0873}"/>
            </a:ext>
          </a:extLst>
        </xdr:cNvPr>
        <xdr:cNvSpPr/>
      </xdr:nvSpPr>
      <xdr:spPr>
        <a:xfrm>
          <a:off x="11815133" y="5936735"/>
          <a:ext cx="252000" cy="252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76684</xdr:colOff>
      <xdr:row>85</xdr:row>
      <xdr:rowOff>74028</xdr:rowOff>
    </xdr:from>
    <xdr:to>
      <xdr:col>159</xdr:col>
      <xdr:colOff>19121</xdr:colOff>
      <xdr:row>86</xdr:row>
      <xdr:rowOff>117668</xdr:rowOff>
    </xdr:to>
    <xdr:sp macro="" textlink="">
      <xdr:nvSpPr>
        <xdr:cNvPr id="5434" name="四角形: 角を丸くする 5433">
          <a:extLst>
            <a:ext uri="{FF2B5EF4-FFF2-40B4-BE49-F238E27FC236}">
              <a16:creationId xmlns:a16="http://schemas.microsoft.com/office/drawing/2014/main" id="{7B149867-5377-429B-8B95-EAD855C8E3AE}"/>
            </a:ext>
          </a:extLst>
        </xdr:cNvPr>
        <xdr:cNvSpPr/>
      </xdr:nvSpPr>
      <xdr:spPr>
        <a:xfrm>
          <a:off x="12125809" y="5937856"/>
          <a:ext cx="252000" cy="252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72484</xdr:colOff>
      <xdr:row>88</xdr:row>
      <xdr:rowOff>142034</xdr:rowOff>
    </xdr:from>
    <xdr:to>
      <xdr:col>68</xdr:col>
      <xdr:colOff>11284</xdr:colOff>
      <xdr:row>91</xdr:row>
      <xdr:rowOff>43924</xdr:rowOff>
    </xdr:to>
    <xdr:sp macro="" textlink="">
      <xdr:nvSpPr>
        <xdr:cNvPr id="5435" name="四角形: 角を丸くする 5434">
          <a:extLst>
            <a:ext uri="{FF2B5EF4-FFF2-40B4-BE49-F238E27FC236}">
              <a16:creationId xmlns:a16="http://schemas.microsoft.com/office/drawing/2014/main" id="{43E6FE20-46C7-452C-9825-48077E26F8EB}"/>
            </a:ext>
          </a:extLst>
        </xdr:cNvPr>
        <xdr:cNvSpPr/>
      </xdr:nvSpPr>
      <xdr:spPr>
        <a:xfrm>
          <a:off x="4870703" y="6565456"/>
          <a:ext cx="403144" cy="395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46296</xdr:colOff>
      <xdr:row>88</xdr:row>
      <xdr:rowOff>67515</xdr:rowOff>
    </xdr:from>
    <xdr:to>
      <xdr:col>117</xdr:col>
      <xdr:colOff>53796</xdr:colOff>
      <xdr:row>89</xdr:row>
      <xdr:rowOff>122640</xdr:rowOff>
    </xdr:to>
    <xdr:sp macro="" textlink="">
      <xdr:nvSpPr>
        <xdr:cNvPr id="5436" name="四角形: 角を丸くする 5435">
          <a:extLst>
            <a:ext uri="{FF2B5EF4-FFF2-40B4-BE49-F238E27FC236}">
              <a16:creationId xmlns:a16="http://schemas.microsoft.com/office/drawing/2014/main" id="{8C222C98-554B-4A89-9B4B-A952E346F880}"/>
            </a:ext>
          </a:extLst>
        </xdr:cNvPr>
        <xdr:cNvSpPr/>
      </xdr:nvSpPr>
      <xdr:spPr>
        <a:xfrm>
          <a:off x="8999796" y="6490937"/>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47417</xdr:colOff>
      <xdr:row>90</xdr:row>
      <xdr:rowOff>68635</xdr:rowOff>
    </xdr:from>
    <xdr:to>
      <xdr:col>117</xdr:col>
      <xdr:colOff>54917</xdr:colOff>
      <xdr:row>91</xdr:row>
      <xdr:rowOff>123760</xdr:rowOff>
    </xdr:to>
    <xdr:sp macro="" textlink="">
      <xdr:nvSpPr>
        <xdr:cNvPr id="5437" name="四角形: 角を丸くする 5436">
          <a:extLst>
            <a:ext uri="{FF2B5EF4-FFF2-40B4-BE49-F238E27FC236}">
              <a16:creationId xmlns:a16="http://schemas.microsoft.com/office/drawing/2014/main" id="{0E15CBC3-4F46-479C-BBF5-18416B5646D0}"/>
            </a:ext>
          </a:extLst>
        </xdr:cNvPr>
        <xdr:cNvSpPr/>
      </xdr:nvSpPr>
      <xdr:spPr>
        <a:xfrm>
          <a:off x="9000917" y="6843291"/>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3363</xdr:colOff>
      <xdr:row>89</xdr:row>
      <xdr:rowOff>167806</xdr:rowOff>
    </xdr:from>
    <xdr:to>
      <xdr:col>122</xdr:col>
      <xdr:colOff>5191</xdr:colOff>
      <xdr:row>91</xdr:row>
      <xdr:rowOff>50571</xdr:rowOff>
    </xdr:to>
    <xdr:sp macro="" textlink="">
      <xdr:nvSpPr>
        <xdr:cNvPr id="5438" name="四角形: 角を丸くする 5437">
          <a:extLst>
            <a:ext uri="{FF2B5EF4-FFF2-40B4-BE49-F238E27FC236}">
              <a16:creationId xmlns:a16="http://schemas.microsoft.com/office/drawing/2014/main" id="{DAA3EF67-773A-4DF4-B29A-F526CB402D9A}"/>
            </a:ext>
          </a:extLst>
        </xdr:cNvPr>
        <xdr:cNvSpPr/>
      </xdr:nvSpPr>
      <xdr:spPr>
        <a:xfrm>
          <a:off x="9266426" y="6734103"/>
          <a:ext cx="233999" cy="233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10440</xdr:colOff>
      <xdr:row>89</xdr:row>
      <xdr:rowOff>168927</xdr:rowOff>
    </xdr:from>
    <xdr:to>
      <xdr:col>126</xdr:col>
      <xdr:colOff>12268</xdr:colOff>
      <xdr:row>91</xdr:row>
      <xdr:rowOff>51692</xdr:rowOff>
    </xdr:to>
    <xdr:sp macro="" textlink="">
      <xdr:nvSpPr>
        <xdr:cNvPr id="5439" name="四角形: 角を丸くする 5438">
          <a:extLst>
            <a:ext uri="{FF2B5EF4-FFF2-40B4-BE49-F238E27FC236}">
              <a16:creationId xmlns:a16="http://schemas.microsoft.com/office/drawing/2014/main" id="{EDA2FC32-8F9E-40DF-B547-18149E6B9FB4}"/>
            </a:ext>
          </a:extLst>
        </xdr:cNvPr>
        <xdr:cNvSpPr/>
      </xdr:nvSpPr>
      <xdr:spPr>
        <a:xfrm>
          <a:off x="9583065" y="6735224"/>
          <a:ext cx="234000" cy="233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151</xdr:col>
      <xdr:colOff>75570</xdr:colOff>
      <xdr:row>89</xdr:row>
      <xdr:rowOff>72907</xdr:rowOff>
    </xdr:from>
    <xdr:to>
      <xdr:col>155</xdr:col>
      <xdr:colOff>18008</xdr:colOff>
      <xdr:row>90</xdr:row>
      <xdr:rowOff>116547</xdr:rowOff>
    </xdr:to>
    <xdr:sp macro="" textlink="">
      <xdr:nvSpPr>
        <xdr:cNvPr id="5312" name="四角形: 角を丸くする 5311">
          <a:extLst>
            <a:ext uri="{FF2B5EF4-FFF2-40B4-BE49-F238E27FC236}">
              <a16:creationId xmlns:a16="http://schemas.microsoft.com/office/drawing/2014/main" id="{9FA91D2B-7A6F-4DFB-BAD2-6ED850247FA4}"/>
            </a:ext>
          </a:extLst>
        </xdr:cNvPr>
        <xdr:cNvSpPr/>
      </xdr:nvSpPr>
      <xdr:spPr>
        <a:xfrm>
          <a:off x="11815133" y="6639204"/>
          <a:ext cx="252000" cy="251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76684</xdr:colOff>
      <xdr:row>89</xdr:row>
      <xdr:rowOff>74028</xdr:rowOff>
    </xdr:from>
    <xdr:to>
      <xdr:col>159</xdr:col>
      <xdr:colOff>19121</xdr:colOff>
      <xdr:row>90</xdr:row>
      <xdr:rowOff>117668</xdr:rowOff>
    </xdr:to>
    <xdr:sp macro="" textlink="">
      <xdr:nvSpPr>
        <xdr:cNvPr id="5313" name="四角形: 角を丸くする 5312">
          <a:extLst>
            <a:ext uri="{FF2B5EF4-FFF2-40B4-BE49-F238E27FC236}">
              <a16:creationId xmlns:a16="http://schemas.microsoft.com/office/drawing/2014/main" id="{E7A955D4-1C8A-4257-995A-28E374911DE6}"/>
            </a:ext>
          </a:extLst>
        </xdr:cNvPr>
        <xdr:cNvSpPr/>
      </xdr:nvSpPr>
      <xdr:spPr>
        <a:xfrm>
          <a:off x="12125809" y="6640325"/>
          <a:ext cx="252000" cy="251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72484</xdr:colOff>
      <xdr:row>92</xdr:row>
      <xdr:rowOff>142034</xdr:rowOff>
    </xdr:from>
    <xdr:to>
      <xdr:col>68</xdr:col>
      <xdr:colOff>11284</xdr:colOff>
      <xdr:row>95</xdr:row>
      <xdr:rowOff>43924</xdr:rowOff>
    </xdr:to>
    <xdr:sp macro="" textlink="">
      <xdr:nvSpPr>
        <xdr:cNvPr id="5314" name="四角形: 角を丸くする 5313">
          <a:extLst>
            <a:ext uri="{FF2B5EF4-FFF2-40B4-BE49-F238E27FC236}">
              <a16:creationId xmlns:a16="http://schemas.microsoft.com/office/drawing/2014/main" id="{41290B73-B624-4E71-A17A-C96B8E69FCF5}"/>
            </a:ext>
          </a:extLst>
        </xdr:cNvPr>
        <xdr:cNvSpPr/>
      </xdr:nvSpPr>
      <xdr:spPr>
        <a:xfrm>
          <a:off x="4870703" y="6565456"/>
          <a:ext cx="403144" cy="395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46296</xdr:colOff>
      <xdr:row>92</xdr:row>
      <xdr:rowOff>67515</xdr:rowOff>
    </xdr:from>
    <xdr:to>
      <xdr:col>117</xdr:col>
      <xdr:colOff>53796</xdr:colOff>
      <xdr:row>93</xdr:row>
      <xdr:rowOff>122640</xdr:rowOff>
    </xdr:to>
    <xdr:sp macro="" textlink="">
      <xdr:nvSpPr>
        <xdr:cNvPr id="5315" name="四角形: 角を丸くする 5314">
          <a:extLst>
            <a:ext uri="{FF2B5EF4-FFF2-40B4-BE49-F238E27FC236}">
              <a16:creationId xmlns:a16="http://schemas.microsoft.com/office/drawing/2014/main" id="{DB3E7701-7EB7-4172-9295-DE4AF2C0F194}"/>
            </a:ext>
          </a:extLst>
        </xdr:cNvPr>
        <xdr:cNvSpPr/>
      </xdr:nvSpPr>
      <xdr:spPr>
        <a:xfrm>
          <a:off x="8999796" y="6490937"/>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47417</xdr:colOff>
      <xdr:row>94</xdr:row>
      <xdr:rowOff>68635</xdr:rowOff>
    </xdr:from>
    <xdr:to>
      <xdr:col>117</xdr:col>
      <xdr:colOff>54917</xdr:colOff>
      <xdr:row>95</xdr:row>
      <xdr:rowOff>123760</xdr:rowOff>
    </xdr:to>
    <xdr:sp macro="" textlink="">
      <xdr:nvSpPr>
        <xdr:cNvPr id="5316" name="四角形: 角を丸くする 5315">
          <a:extLst>
            <a:ext uri="{FF2B5EF4-FFF2-40B4-BE49-F238E27FC236}">
              <a16:creationId xmlns:a16="http://schemas.microsoft.com/office/drawing/2014/main" id="{D186F044-222F-404E-BCE7-E7FCEDCD3C13}"/>
            </a:ext>
          </a:extLst>
        </xdr:cNvPr>
        <xdr:cNvSpPr/>
      </xdr:nvSpPr>
      <xdr:spPr>
        <a:xfrm>
          <a:off x="9000917" y="6843291"/>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3363</xdr:colOff>
      <xdr:row>93</xdr:row>
      <xdr:rowOff>167806</xdr:rowOff>
    </xdr:from>
    <xdr:to>
      <xdr:col>122</xdr:col>
      <xdr:colOff>5191</xdr:colOff>
      <xdr:row>95</xdr:row>
      <xdr:rowOff>50571</xdr:rowOff>
    </xdr:to>
    <xdr:sp macro="" textlink="">
      <xdr:nvSpPr>
        <xdr:cNvPr id="5317" name="四角形: 角を丸くする 5316">
          <a:extLst>
            <a:ext uri="{FF2B5EF4-FFF2-40B4-BE49-F238E27FC236}">
              <a16:creationId xmlns:a16="http://schemas.microsoft.com/office/drawing/2014/main" id="{A2AE6E1A-5CE5-4BEC-8246-E5D14790C1E3}"/>
            </a:ext>
          </a:extLst>
        </xdr:cNvPr>
        <xdr:cNvSpPr/>
      </xdr:nvSpPr>
      <xdr:spPr>
        <a:xfrm>
          <a:off x="9266426" y="6734103"/>
          <a:ext cx="233999" cy="233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10440</xdr:colOff>
      <xdr:row>93</xdr:row>
      <xdr:rowOff>168927</xdr:rowOff>
    </xdr:from>
    <xdr:to>
      <xdr:col>126</xdr:col>
      <xdr:colOff>12268</xdr:colOff>
      <xdr:row>95</xdr:row>
      <xdr:rowOff>51692</xdr:rowOff>
    </xdr:to>
    <xdr:sp macro="" textlink="">
      <xdr:nvSpPr>
        <xdr:cNvPr id="5318" name="四角形: 角を丸くする 5317">
          <a:extLst>
            <a:ext uri="{FF2B5EF4-FFF2-40B4-BE49-F238E27FC236}">
              <a16:creationId xmlns:a16="http://schemas.microsoft.com/office/drawing/2014/main" id="{17BFCA25-3A30-4F43-B68E-3E3A58107337}"/>
            </a:ext>
          </a:extLst>
        </xdr:cNvPr>
        <xdr:cNvSpPr/>
      </xdr:nvSpPr>
      <xdr:spPr>
        <a:xfrm>
          <a:off x="9583065" y="6735224"/>
          <a:ext cx="234000" cy="233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151</xdr:col>
      <xdr:colOff>75570</xdr:colOff>
      <xdr:row>93</xdr:row>
      <xdr:rowOff>72907</xdr:rowOff>
    </xdr:from>
    <xdr:to>
      <xdr:col>155</xdr:col>
      <xdr:colOff>18008</xdr:colOff>
      <xdr:row>94</xdr:row>
      <xdr:rowOff>116547</xdr:rowOff>
    </xdr:to>
    <xdr:sp macro="" textlink="">
      <xdr:nvSpPr>
        <xdr:cNvPr id="5319" name="四角形: 角を丸くする 5318">
          <a:extLst>
            <a:ext uri="{FF2B5EF4-FFF2-40B4-BE49-F238E27FC236}">
              <a16:creationId xmlns:a16="http://schemas.microsoft.com/office/drawing/2014/main" id="{FDDABAB6-BE12-46DA-8BFB-DBBAB26A492F}"/>
            </a:ext>
          </a:extLst>
        </xdr:cNvPr>
        <xdr:cNvSpPr/>
      </xdr:nvSpPr>
      <xdr:spPr>
        <a:xfrm>
          <a:off x="11815133" y="6639204"/>
          <a:ext cx="252000" cy="251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76684</xdr:colOff>
      <xdr:row>93</xdr:row>
      <xdr:rowOff>74028</xdr:rowOff>
    </xdr:from>
    <xdr:to>
      <xdr:col>159</xdr:col>
      <xdr:colOff>19121</xdr:colOff>
      <xdr:row>94</xdr:row>
      <xdr:rowOff>117668</xdr:rowOff>
    </xdr:to>
    <xdr:sp macro="" textlink="">
      <xdr:nvSpPr>
        <xdr:cNvPr id="5320" name="四角形: 角を丸くする 5319">
          <a:extLst>
            <a:ext uri="{FF2B5EF4-FFF2-40B4-BE49-F238E27FC236}">
              <a16:creationId xmlns:a16="http://schemas.microsoft.com/office/drawing/2014/main" id="{BC6295DB-71C4-42CA-9E22-E3C0D8847701}"/>
            </a:ext>
          </a:extLst>
        </xdr:cNvPr>
        <xdr:cNvSpPr/>
      </xdr:nvSpPr>
      <xdr:spPr>
        <a:xfrm>
          <a:off x="12125809" y="6640325"/>
          <a:ext cx="252000" cy="251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72484</xdr:colOff>
      <xdr:row>96</xdr:row>
      <xdr:rowOff>142034</xdr:rowOff>
    </xdr:from>
    <xdr:to>
      <xdr:col>68</xdr:col>
      <xdr:colOff>11284</xdr:colOff>
      <xdr:row>99</xdr:row>
      <xdr:rowOff>43924</xdr:rowOff>
    </xdr:to>
    <xdr:sp macro="" textlink="">
      <xdr:nvSpPr>
        <xdr:cNvPr id="5321" name="四角形: 角を丸くする 5320">
          <a:extLst>
            <a:ext uri="{FF2B5EF4-FFF2-40B4-BE49-F238E27FC236}">
              <a16:creationId xmlns:a16="http://schemas.microsoft.com/office/drawing/2014/main" id="{C104AD09-74DA-477B-BD30-5069D3F2CD3C}"/>
            </a:ext>
          </a:extLst>
        </xdr:cNvPr>
        <xdr:cNvSpPr/>
      </xdr:nvSpPr>
      <xdr:spPr>
        <a:xfrm>
          <a:off x="4870703" y="6565456"/>
          <a:ext cx="403144" cy="395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46296</xdr:colOff>
      <xdr:row>96</xdr:row>
      <xdr:rowOff>67515</xdr:rowOff>
    </xdr:from>
    <xdr:to>
      <xdr:col>117</xdr:col>
      <xdr:colOff>53796</xdr:colOff>
      <xdr:row>97</xdr:row>
      <xdr:rowOff>122640</xdr:rowOff>
    </xdr:to>
    <xdr:sp macro="" textlink="">
      <xdr:nvSpPr>
        <xdr:cNvPr id="5322" name="四角形: 角を丸くする 5321">
          <a:extLst>
            <a:ext uri="{FF2B5EF4-FFF2-40B4-BE49-F238E27FC236}">
              <a16:creationId xmlns:a16="http://schemas.microsoft.com/office/drawing/2014/main" id="{C9DF18F5-33C2-4607-8213-BC7F5E0DC74B}"/>
            </a:ext>
          </a:extLst>
        </xdr:cNvPr>
        <xdr:cNvSpPr/>
      </xdr:nvSpPr>
      <xdr:spPr>
        <a:xfrm>
          <a:off x="8999796" y="6490937"/>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47417</xdr:colOff>
      <xdr:row>98</xdr:row>
      <xdr:rowOff>68635</xdr:rowOff>
    </xdr:from>
    <xdr:to>
      <xdr:col>117</xdr:col>
      <xdr:colOff>54917</xdr:colOff>
      <xdr:row>99</xdr:row>
      <xdr:rowOff>123760</xdr:rowOff>
    </xdr:to>
    <xdr:sp macro="" textlink="">
      <xdr:nvSpPr>
        <xdr:cNvPr id="5323" name="四角形: 角を丸くする 5322">
          <a:extLst>
            <a:ext uri="{FF2B5EF4-FFF2-40B4-BE49-F238E27FC236}">
              <a16:creationId xmlns:a16="http://schemas.microsoft.com/office/drawing/2014/main" id="{C3C389D5-4537-4A89-AC8F-BC11FA6321A9}"/>
            </a:ext>
          </a:extLst>
        </xdr:cNvPr>
        <xdr:cNvSpPr/>
      </xdr:nvSpPr>
      <xdr:spPr>
        <a:xfrm>
          <a:off x="9000917" y="6843291"/>
          <a:ext cx="162281" cy="198000"/>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3363</xdr:colOff>
      <xdr:row>97</xdr:row>
      <xdr:rowOff>167806</xdr:rowOff>
    </xdr:from>
    <xdr:to>
      <xdr:col>122</xdr:col>
      <xdr:colOff>5191</xdr:colOff>
      <xdr:row>99</xdr:row>
      <xdr:rowOff>50571</xdr:rowOff>
    </xdr:to>
    <xdr:sp macro="" textlink="">
      <xdr:nvSpPr>
        <xdr:cNvPr id="5324" name="四角形: 角を丸くする 5323">
          <a:extLst>
            <a:ext uri="{FF2B5EF4-FFF2-40B4-BE49-F238E27FC236}">
              <a16:creationId xmlns:a16="http://schemas.microsoft.com/office/drawing/2014/main" id="{548B062C-1059-451D-86AF-A2EB3C5B8282}"/>
            </a:ext>
          </a:extLst>
        </xdr:cNvPr>
        <xdr:cNvSpPr/>
      </xdr:nvSpPr>
      <xdr:spPr>
        <a:xfrm>
          <a:off x="9266426" y="6734103"/>
          <a:ext cx="233999" cy="233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10440</xdr:colOff>
      <xdr:row>97</xdr:row>
      <xdr:rowOff>168927</xdr:rowOff>
    </xdr:from>
    <xdr:to>
      <xdr:col>126</xdr:col>
      <xdr:colOff>12268</xdr:colOff>
      <xdr:row>99</xdr:row>
      <xdr:rowOff>51692</xdr:rowOff>
    </xdr:to>
    <xdr:sp macro="" textlink="">
      <xdr:nvSpPr>
        <xdr:cNvPr id="5325" name="四角形: 角を丸くする 5324">
          <a:extLst>
            <a:ext uri="{FF2B5EF4-FFF2-40B4-BE49-F238E27FC236}">
              <a16:creationId xmlns:a16="http://schemas.microsoft.com/office/drawing/2014/main" id="{C9B4024A-3A33-4EAA-81E9-8B679B01ABA8}"/>
            </a:ext>
          </a:extLst>
        </xdr:cNvPr>
        <xdr:cNvSpPr/>
      </xdr:nvSpPr>
      <xdr:spPr>
        <a:xfrm>
          <a:off x="9583065" y="6735224"/>
          <a:ext cx="234000" cy="233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151</xdr:col>
      <xdr:colOff>75570</xdr:colOff>
      <xdr:row>97</xdr:row>
      <xdr:rowOff>72907</xdr:rowOff>
    </xdr:from>
    <xdr:to>
      <xdr:col>155</xdr:col>
      <xdr:colOff>18008</xdr:colOff>
      <xdr:row>98</xdr:row>
      <xdr:rowOff>116547</xdr:rowOff>
    </xdr:to>
    <xdr:sp macro="" textlink="">
      <xdr:nvSpPr>
        <xdr:cNvPr id="5326" name="四角形: 角を丸くする 5325">
          <a:extLst>
            <a:ext uri="{FF2B5EF4-FFF2-40B4-BE49-F238E27FC236}">
              <a16:creationId xmlns:a16="http://schemas.microsoft.com/office/drawing/2014/main" id="{458D249F-F6A6-460D-8F9D-7AE6D6EB5689}"/>
            </a:ext>
          </a:extLst>
        </xdr:cNvPr>
        <xdr:cNvSpPr/>
      </xdr:nvSpPr>
      <xdr:spPr>
        <a:xfrm>
          <a:off x="11815133" y="6639204"/>
          <a:ext cx="252000" cy="251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76684</xdr:colOff>
      <xdr:row>97</xdr:row>
      <xdr:rowOff>74028</xdr:rowOff>
    </xdr:from>
    <xdr:to>
      <xdr:col>159</xdr:col>
      <xdr:colOff>19121</xdr:colOff>
      <xdr:row>98</xdr:row>
      <xdr:rowOff>117668</xdr:rowOff>
    </xdr:to>
    <xdr:sp macro="" textlink="">
      <xdr:nvSpPr>
        <xdr:cNvPr id="5327" name="四角形: 角を丸くする 5326">
          <a:extLst>
            <a:ext uri="{FF2B5EF4-FFF2-40B4-BE49-F238E27FC236}">
              <a16:creationId xmlns:a16="http://schemas.microsoft.com/office/drawing/2014/main" id="{F81A6B1D-1184-4ADB-BD59-9814A413C35C}"/>
            </a:ext>
          </a:extLst>
        </xdr:cNvPr>
        <xdr:cNvSpPr/>
      </xdr:nvSpPr>
      <xdr:spPr>
        <a:xfrm>
          <a:off x="12125809" y="6640325"/>
          <a:ext cx="252000" cy="251999"/>
        </a:xfrm>
        <a:prstGeom prst="roundRect">
          <a:avLst>
            <a:gd name="adj" fmla="val 49359"/>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4669</xdr:colOff>
      <xdr:row>100</xdr:row>
      <xdr:rowOff>9745</xdr:rowOff>
    </xdr:from>
    <xdr:to>
      <xdr:col>3</xdr:col>
      <xdr:colOff>4536</xdr:colOff>
      <xdr:row>101</xdr:row>
      <xdr:rowOff>5280</xdr:rowOff>
    </xdr:to>
    <xdr:sp macro="" textlink="">
      <xdr:nvSpPr>
        <xdr:cNvPr id="5424" name="矢印: 上 5423">
          <a:extLst>
            <a:ext uri="{FF2B5EF4-FFF2-40B4-BE49-F238E27FC236}">
              <a16:creationId xmlns:a16="http://schemas.microsoft.com/office/drawing/2014/main" id="{B85390AE-671C-30F8-0B3F-A2F05CF5246F}"/>
            </a:ext>
          </a:extLst>
        </xdr:cNvPr>
        <xdr:cNvSpPr/>
      </xdr:nvSpPr>
      <xdr:spPr>
        <a:xfrm>
          <a:off x="4669" y="9464895"/>
          <a:ext cx="228467" cy="122535"/>
        </a:xfrm>
        <a:prstGeom prst="up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46550</xdr:colOff>
      <xdr:row>100</xdr:row>
      <xdr:rowOff>3245</xdr:rowOff>
    </xdr:from>
    <xdr:to>
      <xdr:col>74</xdr:col>
      <xdr:colOff>46417</xdr:colOff>
      <xdr:row>101</xdr:row>
      <xdr:rowOff>1715</xdr:rowOff>
    </xdr:to>
    <xdr:sp macro="" textlink="">
      <xdr:nvSpPr>
        <xdr:cNvPr id="47" name="矢印: 上 46">
          <a:extLst>
            <a:ext uri="{FF2B5EF4-FFF2-40B4-BE49-F238E27FC236}">
              <a16:creationId xmlns:a16="http://schemas.microsoft.com/office/drawing/2014/main" id="{6540BA3D-FAC4-45FF-A990-59645F0E4800}"/>
            </a:ext>
          </a:extLst>
        </xdr:cNvPr>
        <xdr:cNvSpPr/>
      </xdr:nvSpPr>
      <xdr:spPr>
        <a:xfrm>
          <a:off x="5456750" y="9379655"/>
          <a:ext cx="228467" cy="124200"/>
        </a:xfrm>
        <a:prstGeom prst="up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55610</xdr:colOff>
      <xdr:row>100</xdr:row>
      <xdr:rowOff>6634</xdr:rowOff>
    </xdr:from>
    <xdr:to>
      <xdr:col>78</xdr:col>
      <xdr:colOff>55478</xdr:colOff>
      <xdr:row>101</xdr:row>
      <xdr:rowOff>5209</xdr:rowOff>
    </xdr:to>
    <xdr:sp macro="" textlink="">
      <xdr:nvSpPr>
        <xdr:cNvPr id="48" name="矢印: 上 47">
          <a:extLst>
            <a:ext uri="{FF2B5EF4-FFF2-40B4-BE49-F238E27FC236}">
              <a16:creationId xmlns:a16="http://schemas.microsoft.com/office/drawing/2014/main" id="{E92ABEE9-8868-42F8-A598-19DBB5472CC0}"/>
            </a:ext>
          </a:extLst>
        </xdr:cNvPr>
        <xdr:cNvSpPr/>
      </xdr:nvSpPr>
      <xdr:spPr>
        <a:xfrm>
          <a:off x="5770610" y="9264934"/>
          <a:ext cx="228468" cy="122400"/>
        </a:xfrm>
        <a:prstGeom prst="up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44823</xdr:colOff>
      <xdr:row>100</xdr:row>
      <xdr:rowOff>0</xdr:rowOff>
    </xdr:from>
    <xdr:to>
      <xdr:col>82</xdr:col>
      <xdr:colOff>78440</xdr:colOff>
      <xdr:row>107</xdr:row>
      <xdr:rowOff>0</xdr:rowOff>
    </xdr:to>
    <xdr:sp macro="" textlink="">
      <xdr:nvSpPr>
        <xdr:cNvPr id="49" name="矢印: 上向き折線 48">
          <a:extLst>
            <a:ext uri="{FF2B5EF4-FFF2-40B4-BE49-F238E27FC236}">
              <a16:creationId xmlns:a16="http://schemas.microsoft.com/office/drawing/2014/main" id="{6FED4B12-187D-41C5-ACA6-3F6DC860BC7B}"/>
            </a:ext>
          </a:extLst>
        </xdr:cNvPr>
        <xdr:cNvSpPr/>
      </xdr:nvSpPr>
      <xdr:spPr>
        <a:xfrm flipH="1">
          <a:off x="4751294" y="9267265"/>
          <a:ext cx="1759322" cy="621926"/>
        </a:xfrm>
        <a:prstGeom prst="bentUpArrow">
          <a:avLst>
            <a:gd name="adj1" fmla="val 17793"/>
            <a:gd name="adj2" fmla="val 20784"/>
            <a:gd name="adj3" fmla="val 8446"/>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153666</xdr:rowOff>
    </xdr:from>
    <xdr:to>
      <xdr:col>25</xdr:col>
      <xdr:colOff>523875</xdr:colOff>
      <xdr:row>14</xdr:row>
      <xdr:rowOff>53975</xdr:rowOff>
    </xdr:to>
    <xdr:pic>
      <xdr:nvPicPr>
        <xdr:cNvPr id="2" name="図 1">
          <a:extLst>
            <a:ext uri="{FF2B5EF4-FFF2-40B4-BE49-F238E27FC236}">
              <a16:creationId xmlns:a16="http://schemas.microsoft.com/office/drawing/2014/main" id="{C4033AD3-7D11-49E0-AAD7-03018D3F9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2266"/>
          <a:ext cx="7010400" cy="2872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BFB9-BDA9-486A-B74D-CB59173AF0DB}">
  <sheetPr>
    <tabColor rgb="FFFF0000"/>
  </sheetPr>
  <dimension ref="A1:AZ24"/>
  <sheetViews>
    <sheetView showGridLines="0" tabSelected="1" topLeftCell="A9" zoomScale="90" zoomScaleNormal="90" workbookViewId="0">
      <selection activeCell="G21" sqref="G21"/>
    </sheetView>
  </sheetViews>
  <sheetFormatPr defaultColWidth="0" defaultRowHeight="0" customHeight="1" zeroHeight="1" outlineLevelCol="1"/>
  <cols>
    <col min="1" max="1" width="2" style="173" customWidth="1"/>
    <col min="2" max="2" width="6.375" style="173" customWidth="1"/>
    <col min="3" max="3" width="15.25" style="173" bestFit="1" customWidth="1"/>
    <col min="4" max="4" width="18.25" style="173" customWidth="1"/>
    <col min="5" max="5" width="21.25" style="203" customWidth="1"/>
    <col min="6" max="6" width="8" style="173" customWidth="1"/>
    <col min="7" max="7" width="19.625" style="216" bestFit="1" customWidth="1"/>
    <col min="8" max="9" width="32.875" style="216" customWidth="1"/>
    <col min="10" max="10" width="9" style="173" customWidth="1"/>
    <col min="11" max="11" width="10.5" style="173" hidden="1" customWidth="1" outlineLevel="1"/>
    <col min="12" max="14" width="9" style="173" hidden="1" customWidth="1"/>
    <col min="15" max="15" width="9.25" style="173" hidden="1" customWidth="1"/>
    <col min="16" max="16" width="7.875" style="174" hidden="1" customWidth="1"/>
    <col min="17" max="17" width="3.5" style="173" hidden="1" customWidth="1"/>
    <col min="18" max="18" width="5.5" style="173" hidden="1" customWidth="1"/>
    <col min="19" max="22" width="3.5" style="173" hidden="1" customWidth="1"/>
    <col min="23" max="23" width="7.375" style="173" hidden="1" customWidth="1"/>
    <col min="24" max="30" width="3.5" style="173" hidden="1" customWidth="1"/>
    <col min="31" max="31" width="4.75" style="173" hidden="1" customWidth="1"/>
    <col min="32" max="32" width="3.625" style="173" hidden="1" customWidth="1"/>
    <col min="33" max="38" width="4" style="173" hidden="1" customWidth="1"/>
    <col min="39" max="39" width="9" style="173" hidden="1" customWidth="1"/>
    <col min="40" max="40" width="11.125" style="173" hidden="1" customWidth="1"/>
    <col min="41" max="16384" width="9" style="173" hidden="1"/>
  </cols>
  <sheetData>
    <row r="1" spans="1:52" ht="75" customHeight="1" thickBot="1">
      <c r="A1" s="171"/>
      <c r="B1" s="265" t="s">
        <v>180</v>
      </c>
      <c r="C1" s="266"/>
      <c r="D1" s="266"/>
      <c r="E1" s="266"/>
      <c r="F1" s="266"/>
      <c r="G1" s="266"/>
      <c r="H1" s="266"/>
      <c r="I1" s="267"/>
      <c r="J1" s="172"/>
    </row>
    <row r="2" spans="1:52" ht="20.100000000000001" customHeight="1" thickBot="1">
      <c r="A2" s="171"/>
      <c r="B2" s="171"/>
      <c r="C2" s="171"/>
      <c r="D2" s="171"/>
      <c r="E2" s="175"/>
      <c r="F2" s="171"/>
      <c r="G2" s="176"/>
      <c r="H2" s="176"/>
      <c r="I2" s="176"/>
      <c r="J2" s="172"/>
    </row>
    <row r="3" spans="1:52" ht="18.75">
      <c r="A3" s="171"/>
      <c r="B3" s="268" t="s">
        <v>181</v>
      </c>
      <c r="C3" s="269"/>
      <c r="D3" s="270" t="s">
        <v>384</v>
      </c>
      <c r="E3" s="271"/>
      <c r="F3" s="271"/>
      <c r="G3" s="271"/>
      <c r="H3" s="271"/>
      <c r="I3" s="272"/>
      <c r="J3" s="172"/>
      <c r="K3" s="177" t="s">
        <v>182</v>
      </c>
      <c r="L3" s="178">
        <f>COUNTA(E18:E22)</f>
        <v>2</v>
      </c>
      <c r="M3" s="177" t="s">
        <v>183</v>
      </c>
      <c r="N3" s="178">
        <f>MOD(L3,5)</f>
        <v>2</v>
      </c>
      <c r="O3" s="177" t="s">
        <v>184</v>
      </c>
      <c r="P3" s="179">
        <f>IF(N3&gt;0,ROUNDDOWN(L3/5,0)+1,ROUNDDOWN(L3/5,0))</f>
        <v>1</v>
      </c>
    </row>
    <row r="4" spans="1:52" ht="18.75">
      <c r="A4" s="171"/>
      <c r="B4" s="261" t="s">
        <v>185</v>
      </c>
      <c r="C4" s="262"/>
      <c r="D4" s="273" t="s">
        <v>383</v>
      </c>
      <c r="E4" s="274"/>
      <c r="F4" s="274"/>
      <c r="G4" s="274"/>
      <c r="H4" s="274"/>
      <c r="I4" s="275"/>
      <c r="J4" s="172"/>
      <c r="K4" s="177"/>
      <c r="L4" s="178"/>
      <c r="M4" s="177"/>
      <c r="N4" s="178"/>
      <c r="O4" s="177"/>
      <c r="P4" s="179"/>
    </row>
    <row r="5" spans="1:52" ht="18.75">
      <c r="A5" s="171"/>
      <c r="B5" s="261" t="s">
        <v>186</v>
      </c>
      <c r="C5" s="262"/>
      <c r="D5" s="180" t="s">
        <v>385</v>
      </c>
      <c r="E5" s="181" t="s">
        <v>187</v>
      </c>
      <c r="F5" s="273" t="s">
        <v>386</v>
      </c>
      <c r="G5" s="274"/>
      <c r="H5" s="274"/>
      <c r="I5" s="275"/>
      <c r="J5" s="172"/>
      <c r="K5" s="177"/>
      <c r="L5" s="178"/>
      <c r="M5" s="177"/>
      <c r="N5" s="178"/>
      <c r="O5" s="177"/>
      <c r="P5" s="179"/>
    </row>
    <row r="6" spans="1:52" ht="19.5" thickBot="1">
      <c r="A6" s="171"/>
      <c r="B6" s="261" t="s">
        <v>188</v>
      </c>
      <c r="C6" s="262"/>
      <c r="D6" s="182" t="s">
        <v>388</v>
      </c>
      <c r="E6" s="183" t="s">
        <v>189</v>
      </c>
      <c r="F6" s="276" t="s">
        <v>387</v>
      </c>
      <c r="G6" s="277"/>
      <c r="H6" s="277"/>
      <c r="I6" s="278"/>
      <c r="J6" s="172"/>
      <c r="K6" s="177"/>
      <c r="L6" s="178"/>
      <c r="M6" s="177"/>
      <c r="N6" s="178"/>
      <c r="O6" s="177"/>
      <c r="P6" s="179"/>
    </row>
    <row r="7" spans="1:52" ht="19.5" thickBot="1">
      <c r="A7" s="171"/>
      <c r="B7" s="279" t="s">
        <v>190</v>
      </c>
      <c r="C7" s="280"/>
      <c r="D7" s="184">
        <v>45349</v>
      </c>
      <c r="E7" s="176"/>
      <c r="F7" s="176"/>
      <c r="G7" s="176"/>
      <c r="H7" s="176"/>
      <c r="I7" s="176"/>
      <c r="J7" s="172"/>
      <c r="K7" s="185" t="str">
        <f>TEXT(D7,"gggee")</f>
        <v>令和06</v>
      </c>
      <c r="L7" s="185">
        <f>IF(LEFT(K7,2)="昭和",3,IF(LEFT(K7,2)="令和",4,0))</f>
        <v>4</v>
      </c>
      <c r="M7" s="186" t="str">
        <f>MID($K$7,4,1)</f>
        <v>6</v>
      </c>
      <c r="N7" s="187">
        <f>MONTH(D7)</f>
        <v>2</v>
      </c>
      <c r="O7" s="187">
        <f>DAY(D7)</f>
        <v>27</v>
      </c>
    </row>
    <row r="8" spans="1:52" ht="6" customHeight="1" thickBot="1">
      <c r="A8" s="171"/>
      <c r="B8" s="171"/>
      <c r="C8" s="171"/>
      <c r="D8" s="188"/>
      <c r="E8" s="175"/>
      <c r="F8" s="171"/>
      <c r="G8" s="176"/>
      <c r="H8" s="176"/>
      <c r="I8" s="176"/>
      <c r="J8" s="172"/>
      <c r="K8" s="189"/>
      <c r="L8" s="189"/>
      <c r="AE8" s="190"/>
    </row>
    <row r="9" spans="1:52" ht="18.75">
      <c r="A9" s="171"/>
      <c r="B9" s="268" t="s">
        <v>191</v>
      </c>
      <c r="C9" s="269"/>
      <c r="D9" s="281">
        <v>45383</v>
      </c>
      <c r="E9" s="282"/>
      <c r="F9" s="171"/>
      <c r="G9" s="176"/>
      <c r="H9" s="176"/>
      <c r="I9" s="176"/>
      <c r="J9" s="172"/>
      <c r="K9" s="185" t="str">
        <f>TEXT(D9,"gggee")</f>
        <v>令和06</v>
      </c>
      <c r="L9" s="185">
        <f>IF(LEFT(K9,2)="昭和",3,IF(LEFT(K9,2)="令和",4,0))</f>
        <v>4</v>
      </c>
      <c r="M9" s="186" t="str">
        <f>MID($K$9,4,1)</f>
        <v>6</v>
      </c>
      <c r="N9" s="187">
        <f>MONTH(D9)</f>
        <v>4</v>
      </c>
      <c r="O9" s="178"/>
      <c r="P9" s="179"/>
      <c r="Q9" s="178"/>
      <c r="AE9" s="191"/>
    </row>
    <row r="10" spans="1:52" ht="19.5" thickBot="1">
      <c r="A10" s="171"/>
      <c r="B10" s="261" t="s">
        <v>192</v>
      </c>
      <c r="C10" s="262"/>
      <c r="D10" s="263" t="s">
        <v>303</v>
      </c>
      <c r="E10" s="264"/>
      <c r="F10" s="171"/>
      <c r="G10" s="192" t="s">
        <v>194</v>
      </c>
      <c r="H10" s="176"/>
      <c r="I10" s="176"/>
      <c r="J10" s="172"/>
      <c r="K10" s="193" t="str">
        <f>MID($D$10,7,1)</f>
        <v>1</v>
      </c>
      <c r="L10" s="194" t="str">
        <f>MID($D$10,8,1)</f>
        <v>5</v>
      </c>
      <c r="M10" s="194" t="str">
        <f>MID($D$10,9,1)</f>
        <v>0</v>
      </c>
      <c r="N10" s="193" t="str">
        <f>MID($D$10,17,1)</f>
        <v/>
      </c>
      <c r="O10" s="194" t="str">
        <f>MID($D$10,18,1)</f>
        <v/>
      </c>
      <c r="P10" s="194" t="str">
        <f>MID($D$10,19,1)</f>
        <v/>
      </c>
      <c r="Q10" s="194" t="str">
        <f>MID($D$10,20,1)</f>
        <v/>
      </c>
      <c r="R10" s="194">
        <f>COUNT(N10:Q10)</f>
        <v>0</v>
      </c>
      <c r="AE10" s="191"/>
    </row>
    <row r="11" spans="1:52" ht="18.75">
      <c r="A11" s="171"/>
      <c r="B11" s="261" t="s">
        <v>195</v>
      </c>
      <c r="C11" s="262"/>
      <c r="D11" s="263" t="s">
        <v>338</v>
      </c>
      <c r="E11" s="264"/>
      <c r="F11" s="171"/>
      <c r="G11" s="283" t="str">
        <f>IF(AZ15&gt;0,"ピンク色のセルに不備があります。入力内容を確認し、修正してください。","")</f>
        <v>ピンク色のセルに不備があります。入力内容を確認し、修正してください。</v>
      </c>
      <c r="H11" s="284"/>
      <c r="I11" s="172"/>
      <c r="J11" s="172"/>
      <c r="K11" s="194" t="str">
        <f>LEFT(D11,2)</f>
        <v>13</v>
      </c>
      <c r="L11" s="194" t="str">
        <f>LEFT(K11,1)</f>
        <v>1</v>
      </c>
      <c r="M11" s="194" t="str">
        <f>RIGHT(K11,1)</f>
        <v>3</v>
      </c>
      <c r="AE11" s="191"/>
    </row>
    <row r="12" spans="1:52" ht="18.75">
      <c r="A12" s="171"/>
      <c r="B12" s="261" t="s">
        <v>197</v>
      </c>
      <c r="C12" s="262"/>
      <c r="D12" s="289">
        <v>1001</v>
      </c>
      <c r="E12" s="290"/>
      <c r="F12" s="171"/>
      <c r="G12" s="285"/>
      <c r="H12" s="286"/>
      <c r="I12" s="172"/>
      <c r="J12" s="172"/>
      <c r="K12" s="195" t="str">
        <f>TEXT(D12,"00000")</f>
        <v>01001</v>
      </c>
      <c r="L12" s="194" t="str">
        <f>MID($K12,1,1)</f>
        <v>0</v>
      </c>
      <c r="M12" s="194" t="str">
        <f>MID($K12,2,1)</f>
        <v>1</v>
      </c>
      <c r="N12" s="194" t="str">
        <f>MID($K12,3,1)</f>
        <v>0</v>
      </c>
      <c r="O12" s="194" t="str">
        <f>MID($K12,4,1)</f>
        <v>0</v>
      </c>
      <c r="P12" s="196" t="str">
        <f>MID($K12,5,1)</f>
        <v>1</v>
      </c>
      <c r="Q12" s="178"/>
      <c r="R12" s="178"/>
      <c r="S12" s="178"/>
      <c r="T12" s="178"/>
      <c r="AE12" s="191"/>
    </row>
    <row r="13" spans="1:52" ht="19.5" thickBot="1">
      <c r="A13" s="171"/>
      <c r="B13" s="279" t="s">
        <v>198</v>
      </c>
      <c r="C13" s="280"/>
      <c r="D13" s="291">
        <v>1</v>
      </c>
      <c r="E13" s="292"/>
      <c r="F13" s="171"/>
      <c r="G13" s="287"/>
      <c r="H13" s="288"/>
      <c r="I13" s="172"/>
      <c r="J13" s="172"/>
      <c r="K13" s="178" t="str">
        <f>TEXT(D13,"00000")</f>
        <v>00001</v>
      </c>
      <c r="L13" s="194" t="str">
        <f>MID($K13,1,1)</f>
        <v>0</v>
      </c>
      <c r="M13" s="194" t="str">
        <f>MID($K13,2,1)</f>
        <v>0</v>
      </c>
      <c r="N13" s="194" t="str">
        <f>MID($K13,3,1)</f>
        <v>0</v>
      </c>
      <c r="O13" s="194" t="str">
        <f>MID($K13,4,1)</f>
        <v>0</v>
      </c>
      <c r="P13" s="196" t="str">
        <f>MID($K13,5,1)</f>
        <v>1</v>
      </c>
      <c r="Q13" s="197">
        <f>SUM(L13:P13)</f>
        <v>0</v>
      </c>
      <c r="S13" s="178"/>
      <c r="T13" s="178"/>
      <c r="AE13" s="191"/>
    </row>
    <row r="14" spans="1:52" ht="18.75" customHeight="1">
      <c r="A14" s="171"/>
      <c r="B14" s="171"/>
      <c r="C14" s="171"/>
      <c r="D14" s="171"/>
      <c r="E14" s="175"/>
      <c r="F14" s="171"/>
      <c r="G14" s="176"/>
      <c r="H14" s="176"/>
      <c r="I14" s="176"/>
      <c r="J14" s="172"/>
      <c r="AE14" s="191"/>
    </row>
    <row r="15" spans="1:52" ht="19.5" thickBot="1">
      <c r="A15" s="171"/>
      <c r="B15" s="198" t="s">
        <v>199</v>
      </c>
      <c r="C15" s="171"/>
      <c r="D15" s="199">
        <v>3</v>
      </c>
      <c r="E15" s="200">
        <v>4</v>
      </c>
      <c r="F15" s="199" t="s">
        <v>200</v>
      </c>
      <c r="G15" s="199">
        <v>6</v>
      </c>
      <c r="H15" s="199">
        <v>7</v>
      </c>
      <c r="I15" s="199"/>
      <c r="J15" s="199">
        <v>8</v>
      </c>
      <c r="K15" s="101">
        <v>10</v>
      </c>
      <c r="L15" s="101">
        <v>11</v>
      </c>
      <c r="M15" s="101">
        <v>12</v>
      </c>
      <c r="N15" s="100">
        <v>13</v>
      </c>
      <c r="O15" s="100">
        <v>14</v>
      </c>
      <c r="P15" s="100">
        <v>15</v>
      </c>
      <c r="Q15" s="100">
        <v>16</v>
      </c>
      <c r="R15" s="100">
        <v>17</v>
      </c>
      <c r="S15" s="100">
        <v>18</v>
      </c>
      <c r="T15" s="100">
        <v>19</v>
      </c>
      <c r="U15" s="100">
        <v>20</v>
      </c>
      <c r="V15" s="100">
        <v>21</v>
      </c>
      <c r="W15" s="100">
        <v>22</v>
      </c>
      <c r="X15" s="100">
        <v>23</v>
      </c>
      <c r="Y15" s="100">
        <v>24</v>
      </c>
      <c r="Z15" s="100">
        <v>25</v>
      </c>
      <c r="AA15" s="100">
        <v>26</v>
      </c>
      <c r="AB15" s="100">
        <v>27</v>
      </c>
      <c r="AC15" s="100">
        <v>28</v>
      </c>
      <c r="AD15" s="100">
        <v>29</v>
      </c>
      <c r="AE15" s="100">
        <v>30</v>
      </c>
      <c r="AF15" s="101">
        <v>31</v>
      </c>
      <c r="AG15" s="101">
        <v>32</v>
      </c>
      <c r="AH15" s="101">
        <v>33</v>
      </c>
      <c r="AI15" s="101">
        <v>34</v>
      </c>
      <c r="AJ15" s="101">
        <v>35</v>
      </c>
      <c r="AK15" s="101">
        <v>36</v>
      </c>
      <c r="AL15" s="101">
        <v>37</v>
      </c>
      <c r="AM15" s="101">
        <v>38</v>
      </c>
      <c r="AS15" s="201">
        <f>SUM(AR18:AS22)</f>
        <v>0</v>
      </c>
      <c r="AT15" s="179">
        <f t="shared" ref="AT15:AY15" si="0">COUNTIF(AT18:AT22,TRUE)</f>
        <v>1</v>
      </c>
      <c r="AU15" s="179">
        <f t="shared" si="0"/>
        <v>0</v>
      </c>
      <c r="AV15" s="179">
        <f t="shared" si="0"/>
        <v>0</v>
      </c>
      <c r="AW15" s="179">
        <f t="shared" si="0"/>
        <v>0</v>
      </c>
      <c r="AX15" s="179">
        <f t="shared" si="0"/>
        <v>0</v>
      </c>
      <c r="AY15" s="179">
        <f t="shared" si="0"/>
        <v>0</v>
      </c>
      <c r="AZ15" s="179">
        <f>SUM(AS15:AY15)</f>
        <v>1</v>
      </c>
    </row>
    <row r="16" spans="1:52" ht="18.75" customHeight="1">
      <c r="A16" s="171"/>
      <c r="B16" s="294" t="s">
        <v>201</v>
      </c>
      <c r="C16" s="296" t="s">
        <v>202</v>
      </c>
      <c r="D16" s="298" t="s">
        <v>203</v>
      </c>
      <c r="E16" s="300" t="s">
        <v>204</v>
      </c>
      <c r="F16" s="298" t="s">
        <v>205</v>
      </c>
      <c r="G16" s="302" t="s">
        <v>206</v>
      </c>
      <c r="H16" s="269" t="s">
        <v>207</v>
      </c>
      <c r="I16" s="293"/>
      <c r="J16" s="202"/>
      <c r="K16" s="173" t="s">
        <v>202</v>
      </c>
      <c r="L16" s="173" t="s">
        <v>208</v>
      </c>
      <c r="O16" s="173" t="s">
        <v>209</v>
      </c>
      <c r="P16" s="173"/>
      <c r="Q16" s="173">
        <v>1</v>
      </c>
      <c r="R16" s="173">
        <v>2</v>
      </c>
      <c r="S16" s="173">
        <v>3</v>
      </c>
      <c r="T16" s="173">
        <v>4</v>
      </c>
      <c r="U16" s="173">
        <v>5</v>
      </c>
      <c r="V16" s="173">
        <v>6</v>
      </c>
      <c r="W16" s="173">
        <v>7</v>
      </c>
      <c r="X16" s="173" t="s">
        <v>210</v>
      </c>
      <c r="AF16" s="173" t="s">
        <v>211</v>
      </c>
      <c r="AO16" s="203" t="s">
        <v>212</v>
      </c>
      <c r="AP16" s="203" t="s">
        <v>213</v>
      </c>
      <c r="AQ16" s="203" t="s">
        <v>214</v>
      </c>
      <c r="AR16" s="203" t="s">
        <v>215</v>
      </c>
      <c r="AS16" s="203" t="s">
        <v>216</v>
      </c>
      <c r="AT16" s="203" t="s">
        <v>217</v>
      </c>
      <c r="AU16" s="204" t="s">
        <v>218</v>
      </c>
      <c r="AV16" s="204" t="s">
        <v>219</v>
      </c>
      <c r="AW16" s="173" t="s">
        <v>220</v>
      </c>
      <c r="AX16" s="204" t="s">
        <v>221</v>
      </c>
      <c r="AY16" s="204" t="s">
        <v>221</v>
      </c>
    </row>
    <row r="17" spans="1:51" ht="54" customHeight="1">
      <c r="A17" s="171"/>
      <c r="B17" s="295"/>
      <c r="C17" s="297"/>
      <c r="D17" s="299"/>
      <c r="E17" s="301"/>
      <c r="F17" s="299"/>
      <c r="G17" s="303"/>
      <c r="H17" s="205" t="s">
        <v>222</v>
      </c>
      <c r="I17" s="206" t="s">
        <v>223</v>
      </c>
      <c r="J17" s="202"/>
      <c r="O17" s="207"/>
      <c r="P17" s="207"/>
      <c r="AO17" s="204"/>
      <c r="AP17" s="204"/>
      <c r="AQ17" s="204"/>
      <c r="AR17" s="204"/>
      <c r="AS17" s="204"/>
      <c r="AT17" s="204"/>
      <c r="AU17" s="208"/>
      <c r="AW17" s="204"/>
      <c r="AX17" s="204"/>
    </row>
    <row r="18" spans="1:51" ht="18.75">
      <c r="A18" s="171"/>
      <c r="B18" s="209">
        <f>ROW()-17</f>
        <v>1</v>
      </c>
      <c r="C18" s="210" t="s">
        <v>299</v>
      </c>
      <c r="D18" s="211"/>
      <c r="E18" s="212" t="s">
        <v>390</v>
      </c>
      <c r="F18" s="182">
        <v>2</v>
      </c>
      <c r="G18" s="213">
        <v>33239</v>
      </c>
      <c r="H18" s="213"/>
      <c r="I18" s="214"/>
      <c r="J18" s="202"/>
      <c r="K18" s="178">
        <f>IF(C18="","",VALUE(LEFT(C18,1)))</f>
        <v>1</v>
      </c>
      <c r="L18" s="178" t="str">
        <f>TRIM(DBCS(E18))</f>
        <v>シケン　ハナコ</v>
      </c>
      <c r="M18" s="178" t="str">
        <f>IF(L18="","",LEFT(L18,SEARCH("　",L18)-1))</f>
        <v>シケン</v>
      </c>
      <c r="N18" s="178" t="str">
        <f>IF(L18="","",MID(L18,SEARCH("　",L18)+1,50))</f>
        <v>ハナコ</v>
      </c>
      <c r="O18" s="215" t="str">
        <f t="shared" ref="O18:O22" si="1">IF(D18="","",D18)</f>
        <v/>
      </c>
      <c r="P18" s="215" t="str">
        <f t="shared" ref="P18:P22" si="2">TEXT(O18,"0000000")</f>
        <v/>
      </c>
      <c r="Q18" s="178" t="str">
        <f>MID($P18,Q$16,1)</f>
        <v/>
      </c>
      <c r="R18" s="178" t="str">
        <f t="shared" ref="R18:W22" si="3">MID($P18,R$16,1)</f>
        <v/>
      </c>
      <c r="S18" s="178" t="str">
        <f t="shared" si="3"/>
        <v/>
      </c>
      <c r="T18" s="178" t="str">
        <f t="shared" si="3"/>
        <v/>
      </c>
      <c r="U18" s="178" t="str">
        <f t="shared" si="3"/>
        <v/>
      </c>
      <c r="V18" s="178" t="str">
        <f t="shared" si="3"/>
        <v/>
      </c>
      <c r="W18" s="178" t="str">
        <f t="shared" si="3"/>
        <v/>
      </c>
      <c r="X18" s="178" t="str">
        <f t="shared" ref="X18:X22" si="4">TEXT(G18,"gggee")</f>
        <v>平成03</v>
      </c>
      <c r="Y18" s="178">
        <f>IF(LEFT(X18,2)="昭和",3,IF(LEFT(X18,2)="平成",4,0))</f>
        <v>4</v>
      </c>
      <c r="Z18" s="178" t="str">
        <f>MID(X18,3,1)</f>
        <v>0</v>
      </c>
      <c r="AA18" s="178" t="str">
        <f>RIGHT(X18,1)</f>
        <v>3</v>
      </c>
      <c r="AB18" s="178" t="str">
        <f t="shared" ref="AB18:AB22" si="5">LEFT(TEXT(MONTH(G18),"00"),1)</f>
        <v>0</v>
      </c>
      <c r="AC18" s="178" t="str">
        <f t="shared" ref="AC18:AC22" si="6">RIGHT(TEXT(MONTH(G18),"00"),1)</f>
        <v>1</v>
      </c>
      <c r="AD18" s="178" t="str">
        <f t="shared" ref="AD18:AD22" si="7">LEFT(TEXT(DAY(G18),"00"),1)</f>
        <v>0</v>
      </c>
      <c r="AE18" s="178" t="str">
        <f t="shared" ref="AE18:AE22" si="8">RIGHT(TEXT(DAY(G18),"00"),1)</f>
        <v>1</v>
      </c>
      <c r="AF18" s="178" t="str">
        <f t="shared" ref="AF18:AF22" si="9">TEXT(H18,"gggee")</f>
        <v>明治33</v>
      </c>
      <c r="AG18" s="178">
        <f>IF(LEFT(AF18,2)="平成",4,IF(LEFT(AF18,2)="令和",5,0))</f>
        <v>0</v>
      </c>
      <c r="AH18" s="178" t="str">
        <f>MID(AF18,3,1)</f>
        <v>3</v>
      </c>
      <c r="AI18" s="178" t="str">
        <f>RIGHT(AF18,1)</f>
        <v>3</v>
      </c>
      <c r="AJ18" s="178" t="str">
        <f t="shared" ref="AJ18:AJ22" si="10">LEFT(TEXT(MONTH(H18),"00"),1)</f>
        <v>0</v>
      </c>
      <c r="AK18" s="178" t="str">
        <f t="shared" ref="AK18:AK22" si="11">RIGHT(TEXT(MONTH(H18),"00"),1)</f>
        <v>1</v>
      </c>
      <c r="AL18" s="178" t="str">
        <f t="shared" ref="AL18:AL22" si="12">LEFT(TEXT(DAY(H18),"00"),1)</f>
        <v>0</v>
      </c>
      <c r="AM18" s="178" t="str">
        <f t="shared" ref="AM18:AM22" si="13">RIGHT(TEXT(DAY(H18),"00"),1)</f>
        <v>0</v>
      </c>
      <c r="AO18" s="178" t="str">
        <f t="shared" ref="AO18:AO22" si="14">SUBSTITUTE(DBCS(E18),"　","")</f>
        <v>シケンハナコ</v>
      </c>
      <c r="AP18" s="178">
        <f>LENB(ASC(AO18))</f>
        <v>6</v>
      </c>
      <c r="AQ18" s="178">
        <f>LENB(DBCS(AO18))</f>
        <v>12</v>
      </c>
      <c r="AR18" s="178">
        <f t="shared" ref="AR18" si="15">IF(AP18=0,0,IF(AP18=AQ18,1,0))</f>
        <v>0</v>
      </c>
      <c r="AS18" s="178">
        <f t="shared" ref="AS18:AS22" si="16">IF(ISERROR(M18),1,0)</f>
        <v>0</v>
      </c>
      <c r="AT18" s="208" t="b">
        <f t="shared" ref="AT18:AT22" si="17">AND(C18&lt;&gt;"",D18="")</f>
        <v>1</v>
      </c>
      <c r="AU18" s="208" t="b">
        <f t="shared" ref="AU18:AU22" si="18">AND(E18&lt;&gt;"",F18="")</f>
        <v>0</v>
      </c>
      <c r="AV18" s="173" t="b">
        <f>AND($E18&lt;&gt;"",$G18="")</f>
        <v>0</v>
      </c>
      <c r="AW18" s="173" t="b">
        <f>AND($C18="８．死亡",$H18="")</f>
        <v>0</v>
      </c>
      <c r="AX18" s="173" t="b">
        <f>AND($C18="３．転出",$I18="")</f>
        <v>0</v>
      </c>
      <c r="AY18" s="173" t="b">
        <f>AND($C18="４．転入",$I18="")</f>
        <v>0</v>
      </c>
    </row>
    <row r="19" spans="1:51" ht="18.75">
      <c r="A19" s="171"/>
      <c r="B19" s="209">
        <f t="shared" ref="B19:B22" si="19">ROW()-17</f>
        <v>2</v>
      </c>
      <c r="C19" s="210" t="s">
        <v>225</v>
      </c>
      <c r="D19" s="211">
        <v>1234567</v>
      </c>
      <c r="E19" s="212" t="s">
        <v>389</v>
      </c>
      <c r="F19" s="182">
        <v>1</v>
      </c>
      <c r="G19" s="213">
        <v>29951</v>
      </c>
      <c r="H19" s="213"/>
      <c r="I19" s="214"/>
      <c r="J19" s="202"/>
      <c r="K19" s="178">
        <f t="shared" ref="K19:K22" si="20">IF(C19="","",VALUE(LEFT(C19,1)))</f>
        <v>2</v>
      </c>
      <c r="L19" s="178" t="str">
        <f t="shared" ref="L19:L22" si="21">TRIM(DBCS(E19))</f>
        <v>シケン　ジロウ</v>
      </c>
      <c r="M19" s="178" t="str">
        <f t="shared" ref="M19:M22" si="22">IF(L19="","",LEFT(L19,SEARCH("　",L19)-1))</f>
        <v>シケン</v>
      </c>
      <c r="N19" s="178" t="str">
        <f t="shared" ref="N19:N22" si="23">IF(L19="","",MID(L19,SEARCH("　",L19)+1,50))</f>
        <v>ジロウ</v>
      </c>
      <c r="O19" s="215">
        <f t="shared" si="1"/>
        <v>1234567</v>
      </c>
      <c r="P19" s="215" t="str">
        <f t="shared" si="2"/>
        <v>1234567</v>
      </c>
      <c r="Q19" s="178" t="str">
        <f>MID($P19,Q$16,1)</f>
        <v>1</v>
      </c>
      <c r="R19" s="178" t="str">
        <f t="shared" si="3"/>
        <v>2</v>
      </c>
      <c r="S19" s="178" t="str">
        <f t="shared" si="3"/>
        <v>3</v>
      </c>
      <c r="T19" s="178" t="str">
        <f t="shared" si="3"/>
        <v>4</v>
      </c>
      <c r="U19" s="178" t="str">
        <f t="shared" si="3"/>
        <v>5</v>
      </c>
      <c r="V19" s="178" t="str">
        <f t="shared" si="3"/>
        <v>6</v>
      </c>
      <c r="W19" s="178" t="str">
        <f t="shared" si="3"/>
        <v>7</v>
      </c>
      <c r="X19" s="178" t="str">
        <f t="shared" si="4"/>
        <v>昭和56</v>
      </c>
      <c r="Y19" s="178">
        <f t="shared" ref="Y19:Y22" si="24">IF(LEFT(X19,2)="昭和",3,IF(LEFT(X19,2)="平成",4,0))</f>
        <v>3</v>
      </c>
      <c r="Z19" s="178" t="str">
        <f t="shared" ref="Z19:Z22" si="25">MID(X19,3,1)</f>
        <v>5</v>
      </c>
      <c r="AA19" s="178" t="str">
        <f t="shared" ref="AA19:AA22" si="26">RIGHT(X19,1)</f>
        <v>6</v>
      </c>
      <c r="AB19" s="178" t="str">
        <f t="shared" si="5"/>
        <v>1</v>
      </c>
      <c r="AC19" s="178" t="str">
        <f t="shared" si="6"/>
        <v>2</v>
      </c>
      <c r="AD19" s="178" t="str">
        <f t="shared" si="7"/>
        <v>3</v>
      </c>
      <c r="AE19" s="178" t="str">
        <f t="shared" si="8"/>
        <v>1</v>
      </c>
      <c r="AF19" s="178" t="str">
        <f t="shared" si="9"/>
        <v>明治33</v>
      </c>
      <c r="AG19" s="178">
        <f t="shared" ref="AG19:AG22" si="27">IF(LEFT(AF19,2)="平成",4,IF(LEFT(AF19,2)="令和",5,0))</f>
        <v>0</v>
      </c>
      <c r="AH19" s="178" t="str">
        <f t="shared" ref="AH19:AH22" si="28">MID(AF19,3,1)</f>
        <v>3</v>
      </c>
      <c r="AI19" s="178" t="str">
        <f t="shared" ref="AI19:AI22" si="29">RIGHT(AF19,1)</f>
        <v>3</v>
      </c>
      <c r="AJ19" s="178" t="str">
        <f t="shared" si="10"/>
        <v>0</v>
      </c>
      <c r="AK19" s="178" t="str">
        <f t="shared" si="11"/>
        <v>1</v>
      </c>
      <c r="AL19" s="178" t="str">
        <f t="shared" si="12"/>
        <v>0</v>
      </c>
      <c r="AM19" s="178" t="str">
        <f t="shared" si="13"/>
        <v>0</v>
      </c>
      <c r="AO19" s="178" t="str">
        <f t="shared" si="14"/>
        <v>シケンジロウ</v>
      </c>
      <c r="AP19" s="178">
        <f>LENB(ASC(AO19))</f>
        <v>7</v>
      </c>
      <c r="AQ19" s="178">
        <f t="shared" ref="AQ19:AQ22" si="30">LENB(DBCS(AO19))</f>
        <v>12</v>
      </c>
      <c r="AR19" s="178">
        <f>IF(AP19=0,0,IF(AP19=AQ19,1,0))</f>
        <v>0</v>
      </c>
      <c r="AS19" s="178">
        <f t="shared" si="16"/>
        <v>0</v>
      </c>
      <c r="AT19" s="208" t="b">
        <f t="shared" si="17"/>
        <v>0</v>
      </c>
      <c r="AU19" s="208" t="b">
        <f t="shared" si="18"/>
        <v>0</v>
      </c>
      <c r="AV19" s="173" t="b">
        <f t="shared" ref="AV19:AV22" si="31">AND($E19&lt;&gt;"",$G19="")</f>
        <v>0</v>
      </c>
      <c r="AW19" s="173" t="b">
        <f t="shared" ref="AW19:AW22" si="32">AND($C19="８．死亡",$H19="")</f>
        <v>0</v>
      </c>
      <c r="AX19" s="173" t="b">
        <f t="shared" ref="AX19:AX22" si="33">AND($C19="３．転出",$I19="")</f>
        <v>0</v>
      </c>
      <c r="AY19" s="173" t="b">
        <f t="shared" ref="AY19:AY22" si="34">AND($C19="４．転入",$I19="")</f>
        <v>0</v>
      </c>
    </row>
    <row r="20" spans="1:51" ht="18.75">
      <c r="A20" s="171"/>
      <c r="B20" s="209">
        <f t="shared" si="19"/>
        <v>3</v>
      </c>
      <c r="C20" s="210"/>
      <c r="D20" s="211"/>
      <c r="E20" s="212"/>
      <c r="F20" s="182"/>
      <c r="G20" s="213"/>
      <c r="H20" s="213"/>
      <c r="I20" s="214"/>
      <c r="J20" s="202"/>
      <c r="K20" s="178" t="str">
        <f t="shared" si="20"/>
        <v/>
      </c>
      <c r="L20" s="178" t="str">
        <f t="shared" si="21"/>
        <v/>
      </c>
      <c r="M20" s="178" t="str">
        <f t="shared" si="22"/>
        <v/>
      </c>
      <c r="N20" s="178" t="str">
        <f t="shared" si="23"/>
        <v/>
      </c>
      <c r="O20" s="215" t="str">
        <f t="shared" si="1"/>
        <v/>
      </c>
      <c r="P20" s="215" t="str">
        <f t="shared" si="2"/>
        <v/>
      </c>
      <c r="Q20" s="178" t="str">
        <f>MID($P20,Q$16,1)</f>
        <v/>
      </c>
      <c r="R20" s="178" t="str">
        <f t="shared" si="3"/>
        <v/>
      </c>
      <c r="S20" s="178" t="str">
        <f t="shared" si="3"/>
        <v/>
      </c>
      <c r="T20" s="178" t="str">
        <f t="shared" si="3"/>
        <v/>
      </c>
      <c r="U20" s="178" t="str">
        <f t="shared" si="3"/>
        <v/>
      </c>
      <c r="V20" s="178" t="str">
        <f t="shared" si="3"/>
        <v/>
      </c>
      <c r="W20" s="178" t="str">
        <f t="shared" si="3"/>
        <v/>
      </c>
      <c r="X20" s="178" t="str">
        <f t="shared" si="4"/>
        <v>明治33</v>
      </c>
      <c r="Y20" s="178">
        <f t="shared" si="24"/>
        <v>0</v>
      </c>
      <c r="Z20" s="178" t="str">
        <f t="shared" si="25"/>
        <v>3</v>
      </c>
      <c r="AA20" s="178" t="str">
        <f t="shared" si="26"/>
        <v>3</v>
      </c>
      <c r="AB20" s="178" t="str">
        <f t="shared" si="5"/>
        <v>0</v>
      </c>
      <c r="AC20" s="178" t="str">
        <f t="shared" si="6"/>
        <v>1</v>
      </c>
      <c r="AD20" s="178" t="str">
        <f t="shared" si="7"/>
        <v>0</v>
      </c>
      <c r="AE20" s="178" t="str">
        <f t="shared" si="8"/>
        <v>0</v>
      </c>
      <c r="AF20" s="178" t="str">
        <f t="shared" si="9"/>
        <v>明治33</v>
      </c>
      <c r="AG20" s="178">
        <f t="shared" si="27"/>
        <v>0</v>
      </c>
      <c r="AH20" s="178" t="str">
        <f t="shared" si="28"/>
        <v>3</v>
      </c>
      <c r="AI20" s="178" t="str">
        <f t="shared" si="29"/>
        <v>3</v>
      </c>
      <c r="AJ20" s="178" t="str">
        <f t="shared" si="10"/>
        <v>0</v>
      </c>
      <c r="AK20" s="178" t="str">
        <f t="shared" si="11"/>
        <v>1</v>
      </c>
      <c r="AL20" s="178" t="str">
        <f t="shared" si="12"/>
        <v>0</v>
      </c>
      <c r="AM20" s="178" t="str">
        <f t="shared" si="13"/>
        <v>0</v>
      </c>
      <c r="AO20" s="178" t="str">
        <f t="shared" si="14"/>
        <v/>
      </c>
      <c r="AP20" s="178">
        <f t="shared" ref="AP20:AP22" si="35">LENB(ASC(AO20))</f>
        <v>0</v>
      </c>
      <c r="AQ20" s="178">
        <f t="shared" si="30"/>
        <v>0</v>
      </c>
      <c r="AR20" s="178">
        <f t="shared" ref="AR20:AR22" si="36">IF(AP20=0,0,IF(AP20=AQ20,1,0))</f>
        <v>0</v>
      </c>
      <c r="AS20" s="178">
        <f t="shared" si="16"/>
        <v>0</v>
      </c>
      <c r="AT20" s="208" t="b">
        <f t="shared" si="17"/>
        <v>0</v>
      </c>
      <c r="AU20" s="208" t="b">
        <f t="shared" si="18"/>
        <v>0</v>
      </c>
      <c r="AV20" s="173" t="b">
        <f t="shared" si="31"/>
        <v>0</v>
      </c>
      <c r="AW20" s="173" t="b">
        <f t="shared" si="32"/>
        <v>0</v>
      </c>
      <c r="AX20" s="173" t="b">
        <f t="shared" si="33"/>
        <v>0</v>
      </c>
      <c r="AY20" s="173" t="b">
        <f t="shared" si="34"/>
        <v>0</v>
      </c>
    </row>
    <row r="21" spans="1:51" ht="18.75">
      <c r="A21" s="171"/>
      <c r="B21" s="209">
        <f t="shared" si="19"/>
        <v>4</v>
      </c>
      <c r="C21" s="210"/>
      <c r="D21" s="211"/>
      <c r="E21" s="212"/>
      <c r="F21" s="182"/>
      <c r="G21" s="213"/>
      <c r="H21" s="213"/>
      <c r="I21" s="214"/>
      <c r="J21" s="202"/>
      <c r="K21" s="178" t="str">
        <f t="shared" si="20"/>
        <v/>
      </c>
      <c r="L21" s="178" t="str">
        <f t="shared" si="21"/>
        <v/>
      </c>
      <c r="M21" s="178" t="str">
        <f t="shared" si="22"/>
        <v/>
      </c>
      <c r="N21" s="178" t="str">
        <f t="shared" si="23"/>
        <v/>
      </c>
      <c r="O21" s="215" t="str">
        <f t="shared" si="1"/>
        <v/>
      </c>
      <c r="P21" s="215" t="str">
        <f t="shared" si="2"/>
        <v/>
      </c>
      <c r="Q21" s="178" t="str">
        <f t="shared" ref="Q21:Q22" si="37">MID($P21,Q$16,1)</f>
        <v/>
      </c>
      <c r="R21" s="178" t="str">
        <f t="shared" si="3"/>
        <v/>
      </c>
      <c r="S21" s="178" t="str">
        <f t="shared" si="3"/>
        <v/>
      </c>
      <c r="T21" s="178" t="str">
        <f t="shared" si="3"/>
        <v/>
      </c>
      <c r="U21" s="178" t="str">
        <f t="shared" si="3"/>
        <v/>
      </c>
      <c r="V21" s="178" t="str">
        <f t="shared" si="3"/>
        <v/>
      </c>
      <c r="W21" s="178" t="str">
        <f t="shared" si="3"/>
        <v/>
      </c>
      <c r="X21" s="178" t="str">
        <f t="shared" si="4"/>
        <v>明治33</v>
      </c>
      <c r="Y21" s="178">
        <f t="shared" si="24"/>
        <v>0</v>
      </c>
      <c r="Z21" s="178" t="str">
        <f t="shared" si="25"/>
        <v>3</v>
      </c>
      <c r="AA21" s="178" t="str">
        <f t="shared" si="26"/>
        <v>3</v>
      </c>
      <c r="AB21" s="178" t="str">
        <f t="shared" si="5"/>
        <v>0</v>
      </c>
      <c r="AC21" s="178" t="str">
        <f t="shared" si="6"/>
        <v>1</v>
      </c>
      <c r="AD21" s="178" t="str">
        <f t="shared" si="7"/>
        <v>0</v>
      </c>
      <c r="AE21" s="178" t="str">
        <f t="shared" si="8"/>
        <v>0</v>
      </c>
      <c r="AF21" s="178" t="str">
        <f t="shared" si="9"/>
        <v>明治33</v>
      </c>
      <c r="AG21" s="178">
        <f t="shared" si="27"/>
        <v>0</v>
      </c>
      <c r="AH21" s="178" t="str">
        <f t="shared" si="28"/>
        <v>3</v>
      </c>
      <c r="AI21" s="178" t="str">
        <f t="shared" si="29"/>
        <v>3</v>
      </c>
      <c r="AJ21" s="178" t="str">
        <f t="shared" si="10"/>
        <v>0</v>
      </c>
      <c r="AK21" s="178" t="str">
        <f t="shared" si="11"/>
        <v>1</v>
      </c>
      <c r="AL21" s="178" t="str">
        <f t="shared" si="12"/>
        <v>0</v>
      </c>
      <c r="AM21" s="178" t="str">
        <f t="shared" si="13"/>
        <v>0</v>
      </c>
      <c r="AO21" s="178" t="str">
        <f t="shared" si="14"/>
        <v/>
      </c>
      <c r="AP21" s="178">
        <f t="shared" si="35"/>
        <v>0</v>
      </c>
      <c r="AQ21" s="178">
        <f t="shared" si="30"/>
        <v>0</v>
      </c>
      <c r="AR21" s="178">
        <f t="shared" si="36"/>
        <v>0</v>
      </c>
      <c r="AS21" s="178">
        <f t="shared" si="16"/>
        <v>0</v>
      </c>
      <c r="AT21" s="208" t="b">
        <f t="shared" si="17"/>
        <v>0</v>
      </c>
      <c r="AU21" s="208" t="b">
        <f t="shared" si="18"/>
        <v>0</v>
      </c>
      <c r="AV21" s="173" t="b">
        <f t="shared" si="31"/>
        <v>0</v>
      </c>
      <c r="AW21" s="173" t="b">
        <f t="shared" si="32"/>
        <v>0</v>
      </c>
      <c r="AX21" s="173" t="b">
        <f t="shared" si="33"/>
        <v>0</v>
      </c>
      <c r="AY21" s="173" t="b">
        <f t="shared" si="34"/>
        <v>0</v>
      </c>
    </row>
    <row r="22" spans="1:51" ht="19.5" thickBot="1">
      <c r="A22" s="171"/>
      <c r="B22" s="254">
        <f t="shared" si="19"/>
        <v>5</v>
      </c>
      <c r="C22" s="255"/>
      <c r="D22" s="256"/>
      <c r="E22" s="257"/>
      <c r="F22" s="258"/>
      <c r="G22" s="259"/>
      <c r="H22" s="259"/>
      <c r="I22" s="260"/>
      <c r="J22" s="202"/>
      <c r="K22" s="178" t="str">
        <f t="shared" si="20"/>
        <v/>
      </c>
      <c r="L22" s="178" t="str">
        <f t="shared" si="21"/>
        <v/>
      </c>
      <c r="M22" s="178" t="str">
        <f t="shared" si="22"/>
        <v/>
      </c>
      <c r="N22" s="178" t="str">
        <f t="shared" si="23"/>
        <v/>
      </c>
      <c r="O22" s="215" t="str">
        <f t="shared" si="1"/>
        <v/>
      </c>
      <c r="P22" s="215" t="str">
        <f t="shared" si="2"/>
        <v/>
      </c>
      <c r="Q22" s="178" t="str">
        <f t="shared" si="37"/>
        <v/>
      </c>
      <c r="R22" s="178" t="str">
        <f t="shared" si="3"/>
        <v/>
      </c>
      <c r="S22" s="178" t="str">
        <f t="shared" si="3"/>
        <v/>
      </c>
      <c r="T22" s="178" t="str">
        <f t="shared" si="3"/>
        <v/>
      </c>
      <c r="U22" s="178" t="str">
        <f t="shared" si="3"/>
        <v/>
      </c>
      <c r="V22" s="178" t="str">
        <f t="shared" si="3"/>
        <v/>
      </c>
      <c r="W22" s="178" t="str">
        <f t="shared" si="3"/>
        <v/>
      </c>
      <c r="X22" s="178" t="str">
        <f t="shared" si="4"/>
        <v>明治33</v>
      </c>
      <c r="Y22" s="178">
        <f t="shared" si="24"/>
        <v>0</v>
      </c>
      <c r="Z22" s="178" t="str">
        <f t="shared" si="25"/>
        <v>3</v>
      </c>
      <c r="AA22" s="178" t="str">
        <f t="shared" si="26"/>
        <v>3</v>
      </c>
      <c r="AB22" s="178" t="str">
        <f t="shared" si="5"/>
        <v>0</v>
      </c>
      <c r="AC22" s="178" t="str">
        <f t="shared" si="6"/>
        <v>1</v>
      </c>
      <c r="AD22" s="178" t="str">
        <f t="shared" si="7"/>
        <v>0</v>
      </c>
      <c r="AE22" s="178" t="str">
        <f t="shared" si="8"/>
        <v>0</v>
      </c>
      <c r="AF22" s="178" t="str">
        <f t="shared" si="9"/>
        <v>明治33</v>
      </c>
      <c r="AG22" s="178">
        <f t="shared" si="27"/>
        <v>0</v>
      </c>
      <c r="AH22" s="178" t="str">
        <f t="shared" si="28"/>
        <v>3</v>
      </c>
      <c r="AI22" s="178" t="str">
        <f t="shared" si="29"/>
        <v>3</v>
      </c>
      <c r="AJ22" s="178" t="str">
        <f t="shared" si="10"/>
        <v>0</v>
      </c>
      <c r="AK22" s="178" t="str">
        <f t="shared" si="11"/>
        <v>1</v>
      </c>
      <c r="AL22" s="178" t="str">
        <f t="shared" si="12"/>
        <v>0</v>
      </c>
      <c r="AM22" s="178" t="str">
        <f t="shared" si="13"/>
        <v>0</v>
      </c>
      <c r="AO22" s="178" t="str">
        <f t="shared" si="14"/>
        <v/>
      </c>
      <c r="AP22" s="178">
        <f t="shared" si="35"/>
        <v>0</v>
      </c>
      <c r="AQ22" s="178">
        <f t="shared" si="30"/>
        <v>0</v>
      </c>
      <c r="AR22" s="178">
        <f t="shared" si="36"/>
        <v>0</v>
      </c>
      <c r="AS22" s="178">
        <f t="shared" si="16"/>
        <v>0</v>
      </c>
      <c r="AT22" s="208" t="b">
        <f t="shared" si="17"/>
        <v>0</v>
      </c>
      <c r="AU22" s="208" t="b">
        <f t="shared" si="18"/>
        <v>0</v>
      </c>
      <c r="AV22" s="173" t="b">
        <f t="shared" si="31"/>
        <v>0</v>
      </c>
      <c r="AW22" s="173" t="b">
        <f t="shared" si="32"/>
        <v>0</v>
      </c>
      <c r="AX22" s="173" t="b">
        <f t="shared" si="33"/>
        <v>0</v>
      </c>
      <c r="AY22" s="173" t="b">
        <f t="shared" si="34"/>
        <v>0</v>
      </c>
    </row>
    <row r="23" spans="1:51" ht="15.75" customHeight="1">
      <c r="A23" s="171"/>
      <c r="B23" s="171"/>
      <c r="C23" s="171"/>
      <c r="D23" s="171"/>
      <c r="E23" s="171"/>
      <c r="F23" s="171"/>
      <c r="G23" s="171"/>
      <c r="H23" s="171"/>
      <c r="I23" s="171"/>
      <c r="J23" s="171"/>
    </row>
    <row r="24" spans="1:51" ht="15.75" customHeight="1"/>
  </sheetData>
  <mergeCells count="28">
    <mergeCell ref="H16:I16"/>
    <mergeCell ref="B16:B17"/>
    <mergeCell ref="C16:C17"/>
    <mergeCell ref="D16:D17"/>
    <mergeCell ref="E16:E17"/>
    <mergeCell ref="F16:F17"/>
    <mergeCell ref="G16:G17"/>
    <mergeCell ref="B11:C11"/>
    <mergeCell ref="D11:E11"/>
    <mergeCell ref="G11:H13"/>
    <mergeCell ref="B12:C12"/>
    <mergeCell ref="D12:E12"/>
    <mergeCell ref="B13:C13"/>
    <mergeCell ref="D13:E13"/>
    <mergeCell ref="B10:C10"/>
    <mergeCell ref="D10:E10"/>
    <mergeCell ref="B1:I1"/>
    <mergeCell ref="B3:C3"/>
    <mergeCell ref="D3:I3"/>
    <mergeCell ref="B4:C4"/>
    <mergeCell ref="D4:I4"/>
    <mergeCell ref="B5:C5"/>
    <mergeCell ref="F5:I5"/>
    <mergeCell ref="B6:C6"/>
    <mergeCell ref="F6:I6"/>
    <mergeCell ref="B7:C7"/>
    <mergeCell ref="B9:C9"/>
    <mergeCell ref="D9:E9"/>
  </mergeCells>
  <phoneticPr fontId="2"/>
  <conditionalFormatting sqref="D9">
    <cfRule type="cellIs" priority="28" operator="between">
      <formula>#REF!</formula>
      <formula>"新規加入"</formula>
    </cfRule>
  </conditionalFormatting>
  <conditionalFormatting sqref="D12:D13">
    <cfRule type="containsBlanks" dxfId="31" priority="33">
      <formula>LEN(TRIM(D12))=0</formula>
    </cfRule>
  </conditionalFormatting>
  <conditionalFormatting sqref="D18:D22">
    <cfRule type="expression" dxfId="30" priority="21">
      <formula>AND(C18="５．氏名の変更・訂正",D18="")</formula>
    </cfRule>
    <cfRule type="expression" dxfId="29" priority="22">
      <formula>AND(C18="４．転入",D18="")</formula>
    </cfRule>
    <cfRule type="expression" dxfId="28" priority="23">
      <formula>AND(C18="３．転出",D18="")</formula>
    </cfRule>
    <cfRule type="expression" dxfId="27" priority="32">
      <formula>AND(C18="２．脱退",D18="")</formula>
    </cfRule>
    <cfRule type="expression" dxfId="26" priority="16">
      <formula>AND(C18="９．総合医療保険（団体型）のみ新規加入",D18="")</formula>
    </cfRule>
    <cfRule type="expression" dxfId="25" priority="17">
      <formula>AND(C18="１．新規加入",D18="")</formula>
    </cfRule>
    <cfRule type="expression" dxfId="24" priority="18">
      <formula>AND(C18="８．死亡",D18="")</formula>
    </cfRule>
    <cfRule type="expression" dxfId="23" priority="19">
      <formula>AND(C18="７．性別訂正",D18="")</formula>
    </cfRule>
    <cfRule type="expression" dxfId="22" priority="20">
      <formula>AND(C18="６．生年月日訂正",D18="")</formula>
    </cfRule>
  </conditionalFormatting>
  <conditionalFormatting sqref="E18:E22">
    <cfRule type="expression" dxfId="21" priority="29">
      <formula>AR18+AS18&lt;&gt;0</formula>
    </cfRule>
  </conditionalFormatting>
  <conditionalFormatting sqref="F18:F22">
    <cfRule type="expression" dxfId="20" priority="27">
      <formula>AND(E18&lt;&gt;"",F18="")</formula>
    </cfRule>
  </conditionalFormatting>
  <conditionalFormatting sqref="G11:G12">
    <cfRule type="expression" dxfId="19" priority="31">
      <formula>AZ15&gt;0</formula>
    </cfRule>
  </conditionalFormatting>
  <conditionalFormatting sqref="G18:G22">
    <cfRule type="expression" dxfId="18" priority="26">
      <formula>AND(E18&lt;&gt;"",G18="")</formula>
    </cfRule>
  </conditionalFormatting>
  <conditionalFormatting sqref="H18:H22">
    <cfRule type="expression" dxfId="17" priority="8">
      <formula>AND(C18="９．総合医療保険（団体型）のみ新規加入",H18="")</formula>
    </cfRule>
    <cfRule type="expression" dxfId="16" priority="9">
      <formula>AND(C18="７．性別訂正",H18="")</formula>
    </cfRule>
    <cfRule type="expression" dxfId="15" priority="10">
      <formula>AND(C18="６．生年月日訂正",H18="")</formula>
    </cfRule>
    <cfRule type="expression" dxfId="14" priority="11">
      <formula>AND(C18="５．氏名の変更・訂正",H18="")</formula>
    </cfRule>
    <cfRule type="expression" dxfId="13" priority="12">
      <formula>AND(C18="４．転入",H18="")</formula>
    </cfRule>
    <cfRule type="expression" dxfId="12" priority="13">
      <formula>AND(C18="３．転出",H18="")</formula>
    </cfRule>
    <cfRule type="expression" dxfId="11" priority="14">
      <formula>AND(C18="２．脱退",H18="")</formula>
    </cfRule>
    <cfRule type="expression" dxfId="10" priority="25">
      <formula>AND(C18="８．死亡",H18="")</formula>
    </cfRule>
    <cfRule type="expression" dxfId="9" priority="15">
      <formula>AND(C18="１．新規加入",H18="")</formula>
    </cfRule>
  </conditionalFormatting>
  <conditionalFormatting sqref="I18:I22">
    <cfRule type="expression" dxfId="8" priority="2">
      <formula>AND(C18="８．死亡",I18="")</formula>
    </cfRule>
    <cfRule type="expression" dxfId="7" priority="3">
      <formula>AND(C18="７．性別訂正",H18="")</formula>
    </cfRule>
    <cfRule type="expression" dxfId="6" priority="4">
      <formula>AND(C18="６．生年月日訂正",I18="")</formula>
    </cfRule>
    <cfRule type="expression" dxfId="5" priority="5">
      <formula>AND(C18="５．氏名の変更・訂正",I18="")</formula>
    </cfRule>
    <cfRule type="expression" dxfId="4" priority="6">
      <formula>AND(C18="２．脱退",I18="")</formula>
    </cfRule>
    <cfRule type="expression" dxfId="3" priority="7">
      <formula>AND(C18="１．新規加入",I18="")</formula>
    </cfRule>
    <cfRule type="expression" dxfId="2" priority="30">
      <formula>AND(C18="３．転出",I18="")</formula>
    </cfRule>
    <cfRule type="expression" dxfId="1" priority="24">
      <formula>AND(C18="４．転入",I18="")</formula>
    </cfRule>
    <cfRule type="expression" dxfId="0" priority="1">
      <formula>AND(C18="９．総合医療保険（団体型）のみ新規加入",I18="")</formula>
    </cfRule>
  </conditionalFormatting>
  <dataValidations count="8">
    <dataValidation imeMode="halfAlpha" allowBlank="1" showInputMessage="1" showErrorMessage="1" sqref="G18:H22" xr:uid="{A33B723F-70D2-4E8C-8162-9AA08DED6EC3}"/>
    <dataValidation type="whole" imeMode="halfAlpha" allowBlank="1" showInputMessage="1" showErrorMessage="1" error="7ケタ以内で入力してください。" prompt="7ケタ以内で入力してください。" sqref="D18:D22" xr:uid="{74FC6F5E-8DF9-4166-8D25-DFABB1334204}">
      <formula1>0</formula1>
      <formula2>9999999</formula2>
    </dataValidation>
    <dataValidation imeMode="fullKatakana" allowBlank="1" showInputMessage="1" showErrorMessage="1" sqref="E18:E22" xr:uid="{C150D18A-B677-4E7D-A2E8-242487731499}"/>
    <dataValidation type="whole" allowBlank="1" showInputMessage="1" showErrorMessage="1" sqref="F18" xr:uid="{33DFC530-3594-4F62-BA63-D2BCD3F5C2BD}">
      <formula1>1</formula1>
      <formula2>2</formula2>
    </dataValidation>
    <dataValidation type="whole" imeMode="off" allowBlank="1" showInputMessage="1" showErrorMessage="1" error="5ケタで入力をしてください" prompt="5ケタで入力をしてください" sqref="D12:E12" xr:uid="{31F181B6-DC2B-4BA7-969D-7A2E40E5ABFA}">
      <formula1>0</formula1>
      <formula2>99999</formula2>
    </dataValidation>
    <dataValidation imeMode="hiragana" allowBlank="1" showInputMessage="1" showErrorMessage="1" sqref="I18:I22 F5:F6 D3:I4" xr:uid="{A0456B1B-9512-41EA-B236-754F9DDA0E81}"/>
    <dataValidation imeMode="off" allowBlank="1" showInputMessage="1" showErrorMessage="1" sqref="D7 D5 F19:F22" xr:uid="{C49B9055-7103-4724-B1A8-C2E1D9CFE820}"/>
    <dataValidation type="whole" imeMode="off" allowBlank="1" showInputMessage="1" showErrorMessage="1" error="5ケタで入力をしてください" prompt="99以下の5ケタを入力をしてください" sqref="D13:E13" xr:uid="{B97039AF-F770-417C-93EC-BE90EE6D02FC}">
      <formula1>0</formula1>
      <formula2>99999</formula2>
    </dataValidation>
  </dataValidations>
  <pageMargins left="0.70866141732283472" right="0.70866141732283472" top="0.74803149606299213" bottom="0.74803149606299213" header="0.31496062992125984" footer="0.31496062992125984"/>
  <pageSetup paperSize="9" scale="65" orientation="landscape" cellComments="asDisplayed" r:id="rId1"/>
  <headerFooter>
    <oddFooter>&amp;P / &amp;N ページ</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B129B70-553E-4229-88BC-84F8922BE28E}">
          <x14:formula1>
            <xm:f>新規加入・既加入!$A$1:$A$9</xm:f>
          </x14:formula1>
          <xm:sqref>C18:C22</xm:sqref>
        </x14:dataValidation>
        <x14:dataValidation type="list" allowBlank="1" showInputMessage="1" showErrorMessage="1" xr:uid="{0E4B6B73-7552-4A41-923F-F2B715034868}">
          <x14:formula1>
            <xm:f>加入コース!$A$2:$A$25</xm:f>
          </x14:formula1>
          <xm:sqref>D10:E10</xm:sqref>
        </x14:dataValidation>
        <x14:dataValidation type="list" allowBlank="1" showInputMessage="1" showErrorMessage="1" xr:uid="{0C5BB38F-E8C1-4E59-A185-FD3E4D926A39}">
          <x14:formula1>
            <xm:f>県コード!$A$2:$A$48</xm:f>
          </x14:formula1>
          <xm:sqref>D11:E11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FB89-7AC8-4915-9295-ED1CEE15ADF5}">
  <sheetPr codeName="Sheet2">
    <pageSetUpPr fitToPage="1"/>
  </sheetPr>
  <dimension ref="A1:GJ117"/>
  <sheetViews>
    <sheetView view="pageBreakPreview" topLeftCell="A49" zoomScale="90" zoomScaleNormal="80" zoomScaleSheetLayoutView="90" workbookViewId="0">
      <selection activeCell="J11" sqref="J11:DT12"/>
    </sheetView>
  </sheetViews>
  <sheetFormatPr defaultColWidth="0.25" defaultRowHeight="8.4499999999999993" customHeight="1"/>
  <cols>
    <col min="1" max="115" width="1" style="5" customWidth="1"/>
    <col min="116" max="118" width="1.25" style="5" customWidth="1"/>
    <col min="119" max="181" width="1" style="5" customWidth="1"/>
    <col min="182" max="182" width="1.625" style="5" customWidth="1"/>
    <col min="183" max="189" width="1.125" style="5" customWidth="1"/>
    <col min="190" max="190" width="0.875" style="5" customWidth="1"/>
    <col min="191" max="191" width="0.25" style="5"/>
    <col min="192" max="192" width="1.625" style="5" customWidth="1"/>
    <col min="193" max="16384" width="0.25" style="5"/>
  </cols>
  <sheetData>
    <row r="1" spans="1:190" ht="32.1" customHeight="1">
      <c r="J1" s="6"/>
      <c r="K1" s="7"/>
      <c r="L1" s="425" t="s">
        <v>117</v>
      </c>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c r="CM1" s="425"/>
      <c r="CN1" s="425"/>
      <c r="CO1" s="425"/>
      <c r="CP1" s="425"/>
      <c r="CQ1" s="425"/>
      <c r="CR1" s="425"/>
      <c r="CS1" s="425"/>
      <c r="CT1" s="425"/>
      <c r="CU1" s="425"/>
      <c r="CV1" s="425"/>
      <c r="CW1" s="425"/>
      <c r="CX1" s="425"/>
      <c r="CY1" s="425"/>
      <c r="CZ1" s="425"/>
      <c r="DA1" s="425"/>
      <c r="DB1" s="425"/>
      <c r="DC1" s="425"/>
      <c r="DD1" s="425"/>
      <c r="DE1" s="425"/>
      <c r="DF1" s="425"/>
      <c r="DG1" s="425"/>
      <c r="DH1" s="425"/>
      <c r="DI1" s="425"/>
      <c r="DJ1" s="425"/>
      <c r="DK1" s="425"/>
      <c r="DL1" s="425"/>
      <c r="DM1" s="425"/>
      <c r="DN1" s="425"/>
      <c r="DO1" s="425"/>
      <c r="DP1" s="425"/>
      <c r="DQ1" s="425"/>
      <c r="DR1" s="425"/>
      <c r="DS1" s="425"/>
      <c r="DT1" s="425"/>
      <c r="DU1" s="425"/>
      <c r="DV1" s="425"/>
      <c r="DW1" s="425"/>
      <c r="DX1" s="425"/>
      <c r="DY1" s="425"/>
      <c r="DZ1" s="425"/>
      <c r="EA1" s="425"/>
      <c r="EB1" s="425"/>
      <c r="EC1" s="425"/>
      <c r="ED1" s="425"/>
      <c r="EE1" s="425"/>
      <c r="EF1" s="425"/>
      <c r="EG1" s="425"/>
      <c r="EH1" s="425"/>
      <c r="EI1" s="425"/>
      <c r="EJ1" s="425"/>
      <c r="EK1" s="425"/>
      <c r="EL1" s="425"/>
      <c r="EM1" s="425"/>
      <c r="EN1" s="425"/>
      <c r="EO1" s="425"/>
      <c r="EP1" s="425"/>
      <c r="EQ1" s="425"/>
      <c r="ER1" s="425"/>
      <c r="ES1" s="425"/>
      <c r="ET1" s="425"/>
      <c r="EU1" s="425"/>
      <c r="EV1" s="425"/>
      <c r="EW1" s="425"/>
      <c r="EX1" s="425"/>
      <c r="EY1" s="425"/>
      <c r="EZ1" s="425"/>
      <c r="FA1" s="425"/>
      <c r="FB1" s="425"/>
      <c r="FC1" s="425"/>
      <c r="FD1" s="425"/>
      <c r="FE1" s="425"/>
      <c r="FF1" s="425"/>
      <c r="FG1" s="425"/>
      <c r="FH1" s="425"/>
      <c r="FI1" s="425"/>
      <c r="FJ1" s="425"/>
      <c r="FK1" s="425"/>
      <c r="FL1" s="425"/>
      <c r="FM1" s="425"/>
      <c r="FN1" s="425"/>
      <c r="FO1" s="425"/>
      <c r="FP1" s="425"/>
      <c r="FQ1" s="425"/>
      <c r="FR1" s="425"/>
      <c r="FS1" s="425"/>
      <c r="FT1" s="425"/>
      <c r="FU1" s="425"/>
      <c r="FV1" s="425"/>
      <c r="FW1" s="425"/>
      <c r="FX1" s="425"/>
      <c r="FY1" s="425"/>
      <c r="FZ1" s="425"/>
      <c r="GA1" s="425"/>
      <c r="GB1" s="425"/>
      <c r="GC1" s="425"/>
      <c r="GD1" s="425"/>
      <c r="GE1" s="425"/>
      <c r="GF1" s="425"/>
      <c r="GG1" s="425"/>
      <c r="GH1" s="425"/>
    </row>
    <row r="2" spans="1:190" ht="3" customHeight="1">
      <c r="J2" s="6"/>
      <c r="K2" s="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row>
    <row r="3" spans="1:190" ht="9.9499999999999993" customHeight="1">
      <c r="J3" s="8"/>
      <c r="K3" s="1"/>
      <c r="L3" s="426" t="s">
        <v>1</v>
      </c>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row>
    <row r="4" spans="1:190" ht="9.9499999999999993" customHeight="1">
      <c r="J4" s="8"/>
      <c r="K4" s="1"/>
      <c r="L4" s="426" t="s">
        <v>126</v>
      </c>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row>
    <row r="5" spans="1:190" ht="9.9499999999999993" customHeight="1">
      <c r="J5" s="8"/>
      <c r="K5" s="1"/>
      <c r="L5" s="426" t="s">
        <v>159</v>
      </c>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row>
    <row r="6" spans="1:190" ht="9.9499999999999993" customHeight="1">
      <c r="J6" s="8"/>
      <c r="K6" s="1"/>
      <c r="L6" s="426" t="s">
        <v>160</v>
      </c>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row>
    <row r="7" spans="1:190" ht="3" customHeight="1" thickBot="1">
      <c r="J7" s="8"/>
      <c r="K7" s="1"/>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row>
    <row r="8" spans="1:190" ht="3" customHeight="1">
      <c r="A8" s="10"/>
      <c r="B8" s="11"/>
      <c r="C8" s="11"/>
      <c r="D8" s="11"/>
      <c r="E8" s="92"/>
      <c r="F8" s="62"/>
      <c r="G8" s="11"/>
      <c r="H8" s="11"/>
      <c r="I8" s="11"/>
      <c r="J8" s="12"/>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58"/>
      <c r="DV8" s="13"/>
      <c r="DW8" s="13"/>
      <c r="DX8" s="13"/>
      <c r="DY8" s="57"/>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58"/>
      <c r="FW8" s="13"/>
      <c r="FX8" s="13"/>
      <c r="FY8" s="57"/>
      <c r="FZ8" s="58"/>
      <c r="GA8" s="13"/>
      <c r="GB8" s="13"/>
      <c r="GC8" s="13"/>
      <c r="GD8" s="13"/>
      <c r="GE8" s="13"/>
      <c r="GF8" s="13"/>
      <c r="GG8" s="13"/>
      <c r="GH8" s="14"/>
    </row>
    <row r="9" spans="1:190" ht="5.45" customHeight="1">
      <c r="A9" s="421" t="s">
        <v>68</v>
      </c>
      <c r="B9" s="337"/>
      <c r="C9" s="337"/>
      <c r="D9" s="337"/>
      <c r="E9" s="422"/>
      <c r="F9" s="55"/>
      <c r="G9" s="446" t="s">
        <v>4</v>
      </c>
      <c r="H9" s="446"/>
      <c r="I9" s="446"/>
      <c r="J9" s="424" t="s">
        <v>167</v>
      </c>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18" t="s">
        <v>76</v>
      </c>
      <c r="DV9" s="419"/>
      <c r="DW9" s="419"/>
      <c r="DX9" s="419"/>
      <c r="DY9" s="420"/>
      <c r="DZ9" s="1"/>
      <c r="EA9" s="1"/>
      <c r="EB9" s="1"/>
      <c r="EC9" s="1"/>
      <c r="ED9" s="1"/>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23"/>
      <c r="FR9" s="56"/>
      <c r="FS9" s="56"/>
      <c r="FT9" s="56"/>
      <c r="FU9" s="56"/>
      <c r="FV9" s="418" t="s">
        <v>77</v>
      </c>
      <c r="FW9" s="419"/>
      <c r="FX9" s="419"/>
      <c r="FY9" s="420"/>
      <c r="FZ9" s="126"/>
      <c r="GA9" s="130"/>
      <c r="GB9" s="130"/>
      <c r="GC9" s="130"/>
      <c r="GD9" s="47"/>
      <c r="GE9" s="47"/>
      <c r="GF9" s="47"/>
      <c r="GG9" s="47"/>
      <c r="GH9" s="53"/>
    </row>
    <row r="10" spans="1:190" ht="5.45" customHeight="1">
      <c r="A10" s="421"/>
      <c r="B10" s="337"/>
      <c r="C10" s="337"/>
      <c r="D10" s="337"/>
      <c r="E10" s="422"/>
      <c r="F10" s="55"/>
      <c r="G10" s="446"/>
      <c r="H10" s="446"/>
      <c r="I10" s="446"/>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18"/>
      <c r="DV10" s="419"/>
      <c r="DW10" s="419"/>
      <c r="DX10" s="419"/>
      <c r="DY10" s="420"/>
      <c r="DZ10" s="1"/>
      <c r="EA10" s="1"/>
      <c r="EB10" s="1"/>
      <c r="EC10" s="1"/>
      <c r="ED10" s="1"/>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23"/>
      <c r="FR10" s="56"/>
      <c r="FS10" s="56"/>
      <c r="FT10" s="56"/>
      <c r="FU10" s="56"/>
      <c r="FV10" s="418"/>
      <c r="FW10" s="419"/>
      <c r="FX10" s="419"/>
      <c r="FY10" s="420"/>
      <c r="FZ10" s="126"/>
      <c r="GA10" s="130"/>
      <c r="GB10" s="130"/>
      <c r="GC10" s="130"/>
      <c r="GD10" s="47"/>
      <c r="GE10" s="47"/>
      <c r="GF10" s="47"/>
      <c r="GG10" s="47"/>
      <c r="GH10" s="53"/>
    </row>
    <row r="11" spans="1:190" ht="5.45" customHeight="1">
      <c r="A11" s="421"/>
      <c r="B11" s="337"/>
      <c r="C11" s="337"/>
      <c r="D11" s="337"/>
      <c r="E11" s="422"/>
      <c r="F11" s="55"/>
      <c r="G11" s="502" t="s">
        <v>5</v>
      </c>
      <c r="H11" s="502"/>
      <c r="I11" s="502"/>
      <c r="J11" s="424" t="s">
        <v>67</v>
      </c>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18"/>
      <c r="DV11" s="419"/>
      <c r="DW11" s="419"/>
      <c r="DX11" s="419"/>
      <c r="DY11" s="420"/>
      <c r="DZ11" s="1"/>
      <c r="EA11" s="453" t="s">
        <v>74</v>
      </c>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3"/>
      <c r="FM11" s="453"/>
      <c r="FN11" s="453"/>
      <c r="FO11" s="453"/>
      <c r="FP11" s="453"/>
      <c r="FQ11" s="453"/>
      <c r="FR11" s="453"/>
      <c r="FS11" s="453"/>
      <c r="FT11" s="453"/>
      <c r="FU11" s="127"/>
      <c r="FV11" s="418"/>
      <c r="FW11" s="419"/>
      <c r="FX11" s="419"/>
      <c r="FY11" s="420"/>
      <c r="FZ11" s="126"/>
      <c r="GA11" s="130"/>
      <c r="GB11" s="130"/>
      <c r="GC11" s="130"/>
      <c r="GD11" s="47"/>
      <c r="GE11" s="47"/>
      <c r="GF11" s="47"/>
      <c r="GG11" s="47"/>
      <c r="GH11" s="53"/>
    </row>
    <row r="12" spans="1:190" ht="5.45" customHeight="1">
      <c r="A12" s="421" t="s">
        <v>2</v>
      </c>
      <c r="B12" s="337"/>
      <c r="C12" s="337"/>
      <c r="D12" s="337"/>
      <c r="E12" s="422"/>
      <c r="F12" s="55"/>
      <c r="G12" s="502"/>
      <c r="H12" s="502"/>
      <c r="I12" s="502"/>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18"/>
      <c r="DV12" s="419"/>
      <c r="DW12" s="419"/>
      <c r="DX12" s="419"/>
      <c r="DY12" s="420"/>
      <c r="EA12" s="453"/>
      <c r="EB12" s="453"/>
      <c r="EC12" s="453"/>
      <c r="ED12" s="453"/>
      <c r="EE12" s="453"/>
      <c r="EF12" s="453"/>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3"/>
      <c r="FM12" s="453"/>
      <c r="FN12" s="453"/>
      <c r="FO12" s="453"/>
      <c r="FP12" s="453"/>
      <c r="FQ12" s="453"/>
      <c r="FR12" s="453"/>
      <c r="FS12" s="453"/>
      <c r="FT12" s="453"/>
      <c r="FU12" s="127"/>
      <c r="FV12" s="418"/>
      <c r="FW12" s="419"/>
      <c r="FX12" s="419"/>
      <c r="FY12" s="420"/>
      <c r="FZ12" s="126"/>
      <c r="GA12" s="130"/>
      <c r="GB12" s="130"/>
      <c r="GC12" s="130"/>
      <c r="GD12" s="47"/>
      <c r="GE12" s="47"/>
      <c r="GF12" s="47"/>
      <c r="GG12" s="47"/>
      <c r="GH12" s="53"/>
    </row>
    <row r="13" spans="1:190" ht="5.45" customHeight="1">
      <c r="A13" s="421"/>
      <c r="B13" s="337"/>
      <c r="C13" s="337"/>
      <c r="D13" s="337"/>
      <c r="E13" s="422"/>
      <c r="F13" s="55"/>
      <c r="G13" s="446" t="s">
        <v>6</v>
      </c>
      <c r="H13" s="446"/>
      <c r="I13" s="446"/>
      <c r="J13" s="424" t="s">
        <v>104</v>
      </c>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18"/>
      <c r="DV13" s="419"/>
      <c r="DW13" s="419"/>
      <c r="DX13" s="419"/>
      <c r="DY13" s="420"/>
      <c r="DZ13" s="1"/>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3"/>
      <c r="FM13" s="453"/>
      <c r="FN13" s="453"/>
      <c r="FO13" s="453"/>
      <c r="FP13" s="453"/>
      <c r="FQ13" s="453"/>
      <c r="FR13" s="453"/>
      <c r="FS13" s="453"/>
      <c r="FT13" s="453"/>
      <c r="FU13" s="127"/>
      <c r="FV13" s="418"/>
      <c r="FW13" s="419"/>
      <c r="FX13" s="419"/>
      <c r="FY13" s="420"/>
      <c r="FZ13" s="126"/>
      <c r="GA13" s="130"/>
      <c r="GB13" s="130"/>
      <c r="GC13" s="130"/>
      <c r="GD13" s="47"/>
      <c r="GE13" s="47"/>
      <c r="GF13" s="47"/>
      <c r="GG13" s="47"/>
      <c r="GH13" s="53"/>
    </row>
    <row r="14" spans="1:190" ht="5.45" customHeight="1">
      <c r="A14" s="421"/>
      <c r="B14" s="337"/>
      <c r="C14" s="337"/>
      <c r="D14" s="337"/>
      <c r="E14" s="422"/>
      <c r="F14" s="55"/>
      <c r="G14" s="446"/>
      <c r="H14" s="446"/>
      <c r="I14" s="446"/>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18"/>
      <c r="DV14" s="419"/>
      <c r="DW14" s="419"/>
      <c r="DX14" s="419"/>
      <c r="DY14" s="420"/>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23"/>
      <c r="FR14" s="51"/>
      <c r="FS14" s="51"/>
      <c r="FT14" s="51"/>
      <c r="FU14" s="51"/>
      <c r="FV14" s="418"/>
      <c r="FW14" s="419"/>
      <c r="FX14" s="419"/>
      <c r="FY14" s="420"/>
      <c r="FZ14" s="126"/>
      <c r="GA14" s="130"/>
      <c r="GB14" s="130"/>
      <c r="GC14" s="130"/>
      <c r="GD14" s="47"/>
      <c r="GE14" s="47"/>
      <c r="GF14" s="47"/>
      <c r="GG14" s="47"/>
      <c r="GH14" s="53"/>
    </row>
    <row r="15" spans="1:190" ht="5.45" customHeight="1">
      <c r="A15" s="421" t="s">
        <v>69</v>
      </c>
      <c r="B15" s="337"/>
      <c r="C15" s="337"/>
      <c r="D15" s="337"/>
      <c r="E15" s="422"/>
      <c r="F15" s="55"/>
      <c r="G15" s="423"/>
      <c r="H15" s="423"/>
      <c r="I15" s="423"/>
      <c r="J15" s="424" t="s">
        <v>112</v>
      </c>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18"/>
      <c r="DV15" s="419"/>
      <c r="DW15" s="419"/>
      <c r="DX15" s="419"/>
      <c r="DY15" s="420"/>
      <c r="DZ15" s="1"/>
      <c r="EA15" s="453" t="s">
        <v>73</v>
      </c>
      <c r="EB15" s="453"/>
      <c r="EC15" s="453"/>
      <c r="ED15" s="453"/>
      <c r="EE15" s="453"/>
      <c r="EF15" s="453"/>
      <c r="EG15" s="453"/>
      <c r="EH15" s="453"/>
      <c r="EI15" s="453"/>
      <c r="EJ15" s="453"/>
      <c r="EK15" s="453" t="s">
        <v>382</v>
      </c>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3"/>
      <c r="FM15" s="453"/>
      <c r="FN15" s="453"/>
      <c r="FO15" s="453"/>
      <c r="FP15" s="453"/>
      <c r="FQ15" s="453"/>
      <c r="FR15" s="453"/>
      <c r="FS15" s="453"/>
      <c r="FT15" s="453"/>
      <c r="FU15" s="56"/>
      <c r="FV15" s="418"/>
      <c r="FW15" s="419"/>
      <c r="FX15" s="419"/>
      <c r="FY15" s="420"/>
      <c r="FZ15" s="126"/>
      <c r="GA15" s="130"/>
      <c r="GB15" s="130"/>
      <c r="GC15" s="130"/>
      <c r="GD15" s="47"/>
      <c r="GE15" s="47"/>
      <c r="GF15" s="47"/>
      <c r="GG15" s="47"/>
      <c r="GH15" s="53"/>
    </row>
    <row r="16" spans="1:190" ht="5.45" customHeight="1">
      <c r="A16" s="421"/>
      <c r="B16" s="337"/>
      <c r="C16" s="337"/>
      <c r="D16" s="337"/>
      <c r="E16" s="422"/>
      <c r="F16" s="55"/>
      <c r="G16" s="423"/>
      <c r="H16" s="423"/>
      <c r="I16" s="423"/>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18"/>
      <c r="DV16" s="419"/>
      <c r="DW16" s="419"/>
      <c r="DX16" s="419"/>
      <c r="DY16" s="420"/>
      <c r="DZ16" s="1"/>
      <c r="EA16" s="453"/>
      <c r="EB16" s="453"/>
      <c r="EC16" s="453"/>
      <c r="ED16" s="453"/>
      <c r="EE16" s="453"/>
      <c r="EF16" s="453"/>
      <c r="EG16" s="453"/>
      <c r="EH16" s="453"/>
      <c r="EI16" s="453"/>
      <c r="EJ16" s="453"/>
      <c r="EK16" s="453"/>
      <c r="EL16" s="453"/>
      <c r="EM16" s="453"/>
      <c r="EN16" s="453"/>
      <c r="EO16" s="453"/>
      <c r="EP16" s="453"/>
      <c r="EQ16" s="453"/>
      <c r="ER16" s="453"/>
      <c r="ES16" s="453"/>
      <c r="ET16" s="453"/>
      <c r="EU16" s="453"/>
      <c r="EV16" s="453"/>
      <c r="EW16" s="453"/>
      <c r="EX16" s="453"/>
      <c r="EY16" s="453"/>
      <c r="EZ16" s="453"/>
      <c r="FA16" s="453"/>
      <c r="FB16" s="453"/>
      <c r="FC16" s="453"/>
      <c r="FD16" s="453"/>
      <c r="FE16" s="453"/>
      <c r="FF16" s="453"/>
      <c r="FG16" s="453"/>
      <c r="FH16" s="453"/>
      <c r="FI16" s="453"/>
      <c r="FJ16" s="453"/>
      <c r="FK16" s="453"/>
      <c r="FL16" s="453"/>
      <c r="FM16" s="453"/>
      <c r="FN16" s="453"/>
      <c r="FO16" s="453"/>
      <c r="FP16" s="453"/>
      <c r="FQ16" s="453"/>
      <c r="FR16" s="453"/>
      <c r="FS16" s="453"/>
      <c r="FT16" s="453"/>
      <c r="FU16" s="56"/>
      <c r="FV16" s="418"/>
      <c r="FW16" s="419"/>
      <c r="FX16" s="419"/>
      <c r="FY16" s="420"/>
      <c r="FZ16" s="126"/>
      <c r="GA16" s="130"/>
      <c r="GB16" s="130"/>
      <c r="GC16" s="130"/>
      <c r="GD16" s="47"/>
      <c r="GE16" s="47"/>
      <c r="GF16" s="47"/>
      <c r="GG16" s="47"/>
      <c r="GH16" s="53"/>
    </row>
    <row r="17" spans="1:191" ht="5.45" customHeight="1">
      <c r="A17" s="421"/>
      <c r="B17" s="337"/>
      <c r="C17" s="337"/>
      <c r="D17" s="337"/>
      <c r="E17" s="422"/>
      <c r="F17" s="55"/>
      <c r="G17" s="423"/>
      <c r="H17" s="423"/>
      <c r="I17" s="423"/>
      <c r="J17" s="424" t="s">
        <v>124</v>
      </c>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4"/>
      <c r="DT17" s="424"/>
      <c r="DU17" s="418"/>
      <c r="DV17" s="419"/>
      <c r="DW17" s="419"/>
      <c r="DX17" s="419"/>
      <c r="DY17" s="420"/>
      <c r="DZ17" s="1"/>
      <c r="EA17" s="453"/>
      <c r="EB17" s="453"/>
      <c r="EC17" s="453"/>
      <c r="ED17" s="453"/>
      <c r="EE17" s="453"/>
      <c r="EF17" s="453"/>
      <c r="EG17" s="453"/>
      <c r="EH17" s="453"/>
      <c r="EI17" s="453"/>
      <c r="EJ17" s="453"/>
      <c r="EK17" s="453"/>
      <c r="EL17" s="453"/>
      <c r="EM17" s="453"/>
      <c r="EN17" s="453"/>
      <c r="EO17" s="453"/>
      <c r="EP17" s="453"/>
      <c r="EQ17" s="453"/>
      <c r="ER17" s="453"/>
      <c r="ES17" s="453"/>
      <c r="ET17" s="453"/>
      <c r="EU17" s="453"/>
      <c r="EV17" s="453"/>
      <c r="EW17" s="453"/>
      <c r="EX17" s="453"/>
      <c r="EY17" s="453"/>
      <c r="EZ17" s="453"/>
      <c r="FA17" s="453"/>
      <c r="FB17" s="453"/>
      <c r="FC17" s="453"/>
      <c r="FD17" s="453"/>
      <c r="FE17" s="453"/>
      <c r="FF17" s="453"/>
      <c r="FG17" s="453"/>
      <c r="FH17" s="453"/>
      <c r="FI17" s="453"/>
      <c r="FJ17" s="453"/>
      <c r="FK17" s="453"/>
      <c r="FL17" s="453"/>
      <c r="FM17" s="453"/>
      <c r="FN17" s="453"/>
      <c r="FO17" s="453"/>
      <c r="FP17" s="453"/>
      <c r="FQ17" s="453"/>
      <c r="FR17" s="453"/>
      <c r="FS17" s="453"/>
      <c r="FT17" s="453"/>
      <c r="FU17" s="56"/>
      <c r="FV17" s="418"/>
      <c r="FW17" s="419"/>
      <c r="FX17" s="419"/>
      <c r="FY17" s="420"/>
      <c r="FZ17" s="126"/>
      <c r="GA17" s="130"/>
      <c r="GB17" s="130"/>
      <c r="GC17" s="130"/>
      <c r="GD17" s="47"/>
      <c r="GE17" s="47"/>
      <c r="GF17" s="47"/>
      <c r="GG17" s="47"/>
      <c r="GH17" s="53"/>
    </row>
    <row r="18" spans="1:191" ht="5.45" customHeight="1">
      <c r="A18" s="421" t="s">
        <v>3</v>
      </c>
      <c r="B18" s="337"/>
      <c r="C18" s="337"/>
      <c r="D18" s="337"/>
      <c r="E18" s="422"/>
      <c r="F18" s="55"/>
      <c r="G18" s="423"/>
      <c r="H18" s="423"/>
      <c r="I18" s="423"/>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18"/>
      <c r="DV18" s="419"/>
      <c r="DW18" s="419"/>
      <c r="DX18" s="419"/>
      <c r="DY18" s="420"/>
      <c r="DZ18" s="1"/>
      <c r="EA18" s="453"/>
      <c r="EB18" s="453"/>
      <c r="EC18" s="453"/>
      <c r="ED18" s="453"/>
      <c r="EE18" s="453"/>
      <c r="EF18" s="453"/>
      <c r="EG18" s="453"/>
      <c r="EH18" s="453"/>
      <c r="EI18" s="453"/>
      <c r="EJ18" s="453"/>
      <c r="EK18" s="453"/>
      <c r="EL18" s="453"/>
      <c r="EM18" s="453"/>
      <c r="EN18" s="453"/>
      <c r="EO18" s="453"/>
      <c r="EP18" s="453"/>
      <c r="EQ18" s="453"/>
      <c r="ER18" s="453"/>
      <c r="ES18" s="453"/>
      <c r="ET18" s="453"/>
      <c r="EU18" s="453"/>
      <c r="EV18" s="453"/>
      <c r="EW18" s="453"/>
      <c r="EX18" s="453"/>
      <c r="EY18" s="453"/>
      <c r="EZ18" s="453"/>
      <c r="FA18" s="453"/>
      <c r="FB18" s="453"/>
      <c r="FC18" s="453"/>
      <c r="FD18" s="453"/>
      <c r="FE18" s="453"/>
      <c r="FF18" s="453"/>
      <c r="FG18" s="453"/>
      <c r="FH18" s="453"/>
      <c r="FI18" s="453"/>
      <c r="FJ18" s="453"/>
      <c r="FK18" s="453"/>
      <c r="FL18" s="453"/>
      <c r="FM18" s="453"/>
      <c r="FN18" s="453"/>
      <c r="FO18" s="453"/>
      <c r="FP18" s="453"/>
      <c r="FQ18" s="453"/>
      <c r="FR18" s="453"/>
      <c r="FS18" s="453"/>
      <c r="FT18" s="453"/>
      <c r="FU18" s="56"/>
      <c r="FV18" s="418"/>
      <c r="FW18" s="419"/>
      <c r="FX18" s="419"/>
      <c r="FY18" s="420"/>
      <c r="FZ18" s="126"/>
      <c r="GA18" s="130"/>
      <c r="GB18" s="130"/>
      <c r="GC18" s="130"/>
      <c r="GD18" s="47"/>
      <c r="GE18" s="47"/>
      <c r="GF18" s="47"/>
      <c r="GG18" s="47"/>
      <c r="GH18" s="53"/>
    </row>
    <row r="19" spans="1:191" ht="5.45" customHeight="1">
      <c r="A19" s="421"/>
      <c r="B19" s="337"/>
      <c r="C19" s="337"/>
      <c r="D19" s="337"/>
      <c r="E19" s="422"/>
      <c r="F19" s="55"/>
      <c r="G19" s="446" t="s">
        <v>75</v>
      </c>
      <c r="H19" s="446"/>
      <c r="I19" s="446"/>
      <c r="J19" s="424" t="s">
        <v>114</v>
      </c>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L19" s="424"/>
      <c r="CM19" s="424"/>
      <c r="CN19" s="424"/>
      <c r="CO19" s="424"/>
      <c r="CP19" s="424"/>
      <c r="CQ19" s="424"/>
      <c r="CR19" s="424"/>
      <c r="CS19" s="424"/>
      <c r="CT19" s="424"/>
      <c r="CU19" s="424"/>
      <c r="CV19" s="424"/>
      <c r="CW19" s="424"/>
      <c r="CX19" s="424"/>
      <c r="CY19" s="424"/>
      <c r="CZ19" s="424"/>
      <c r="DA19" s="424"/>
      <c r="DB19" s="424"/>
      <c r="DC19" s="424"/>
      <c r="DD19" s="424"/>
      <c r="DE19" s="424"/>
      <c r="DF19" s="424"/>
      <c r="DG19" s="424"/>
      <c r="DH19" s="424"/>
      <c r="DI19" s="424"/>
      <c r="DJ19" s="424"/>
      <c r="DK19" s="424"/>
      <c r="DL19" s="424"/>
      <c r="DM19" s="424"/>
      <c r="DN19" s="424"/>
      <c r="DO19" s="424"/>
      <c r="DP19" s="424"/>
      <c r="DQ19" s="424"/>
      <c r="DR19" s="424"/>
      <c r="DS19" s="424"/>
      <c r="DT19" s="424"/>
      <c r="DU19" s="418"/>
      <c r="DV19" s="419"/>
      <c r="DW19" s="419"/>
      <c r="DX19" s="419"/>
      <c r="DY19" s="420"/>
      <c r="DZ19" s="1"/>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3"/>
      <c r="FM19" s="453"/>
      <c r="FN19" s="453"/>
      <c r="FO19" s="453"/>
      <c r="FP19" s="453"/>
      <c r="FQ19" s="453"/>
      <c r="FR19" s="453"/>
      <c r="FS19" s="453"/>
      <c r="FT19" s="453"/>
      <c r="FU19" s="56"/>
      <c r="FV19" s="418"/>
      <c r="FW19" s="419"/>
      <c r="FX19" s="419"/>
      <c r="FY19" s="420"/>
      <c r="FZ19" s="126"/>
      <c r="GA19" s="130"/>
      <c r="GB19" s="130"/>
      <c r="GC19" s="130"/>
      <c r="GD19" s="47"/>
      <c r="GE19" s="47"/>
      <c r="GF19" s="47"/>
      <c r="GG19" s="47"/>
      <c r="GH19" s="53"/>
    </row>
    <row r="20" spans="1:191" ht="5.45" customHeight="1">
      <c r="A20" s="421"/>
      <c r="B20" s="337"/>
      <c r="C20" s="337"/>
      <c r="D20" s="337"/>
      <c r="E20" s="422"/>
      <c r="F20" s="55"/>
      <c r="G20" s="446"/>
      <c r="H20" s="446"/>
      <c r="I20" s="446"/>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4"/>
      <c r="DH20" s="424"/>
      <c r="DI20" s="424"/>
      <c r="DJ20" s="424"/>
      <c r="DK20" s="424"/>
      <c r="DL20" s="424"/>
      <c r="DM20" s="424"/>
      <c r="DN20" s="424"/>
      <c r="DO20" s="424"/>
      <c r="DP20" s="424"/>
      <c r="DQ20" s="424"/>
      <c r="DR20" s="424"/>
      <c r="DS20" s="424"/>
      <c r="DT20" s="424"/>
      <c r="DU20" s="418"/>
      <c r="DV20" s="419"/>
      <c r="DW20" s="419"/>
      <c r="DX20" s="419"/>
      <c r="DY20" s="420"/>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23"/>
      <c r="FR20" s="56"/>
      <c r="FS20" s="56"/>
      <c r="FT20" s="56"/>
      <c r="FU20" s="56"/>
      <c r="FV20" s="418"/>
      <c r="FW20" s="419"/>
      <c r="FX20" s="419"/>
      <c r="FY20" s="420"/>
      <c r="FZ20" s="126"/>
      <c r="GA20" s="130"/>
      <c r="GB20" s="130"/>
      <c r="GC20" s="130"/>
      <c r="GD20" s="47"/>
      <c r="GE20" s="47"/>
      <c r="GF20" s="47"/>
      <c r="GG20" s="47"/>
      <c r="GH20" s="53"/>
    </row>
    <row r="21" spans="1:191" ht="3" customHeight="1" thickBot="1">
      <c r="A21" s="16"/>
      <c r="B21" s="17"/>
      <c r="C21" s="17"/>
      <c r="D21" s="17"/>
      <c r="E21" s="93"/>
      <c r="F21" s="63"/>
      <c r="G21" s="17"/>
      <c r="H21" s="17"/>
      <c r="I21" s="17"/>
      <c r="J21" s="18"/>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60"/>
      <c r="DV21" s="19"/>
      <c r="DW21" s="19"/>
      <c r="DX21" s="19"/>
      <c r="DY21" s="5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60"/>
      <c r="FW21" s="19"/>
      <c r="FX21" s="19"/>
      <c r="FY21" s="59"/>
      <c r="FZ21" s="60"/>
      <c r="GA21" s="19"/>
      <c r="GB21" s="19"/>
      <c r="GC21" s="19"/>
      <c r="GD21" s="19"/>
      <c r="GE21" s="19"/>
      <c r="GF21" s="19"/>
      <c r="GG21" s="19"/>
      <c r="GH21" s="20"/>
    </row>
    <row r="22" spans="1:191" ht="3" customHeight="1" thickBot="1">
      <c r="J22" s="2"/>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row>
    <row r="23" spans="1:191" ht="26.1" customHeight="1">
      <c r="A23" s="432" t="s">
        <v>71</v>
      </c>
      <c r="B23" s="433"/>
      <c r="C23" s="433"/>
      <c r="D23" s="433"/>
      <c r="E23" s="433"/>
      <c r="F23" s="433"/>
      <c r="G23" s="433"/>
      <c r="H23" s="433"/>
      <c r="I23" s="433"/>
      <c r="J23" s="433"/>
      <c r="K23" s="433"/>
      <c r="L23" s="433"/>
      <c r="M23" s="398" t="s">
        <v>11</v>
      </c>
      <c r="N23" s="398"/>
      <c r="O23" s="398"/>
      <c r="P23" s="398"/>
      <c r="Q23" s="398"/>
      <c r="R23" s="398"/>
      <c r="S23" s="403"/>
      <c r="T23" s="434" t="str">
        <f>入力シート!$M$9</f>
        <v>6</v>
      </c>
      <c r="U23" s="434"/>
      <c r="V23" s="434"/>
      <c r="W23" s="435"/>
      <c r="X23" s="440" t="s">
        <v>7</v>
      </c>
      <c r="Y23" s="441"/>
      <c r="Z23" s="441"/>
      <c r="AA23" s="434">
        <f>入力シート!$N$9</f>
        <v>4</v>
      </c>
      <c r="AB23" s="434"/>
      <c r="AC23" s="434"/>
      <c r="AD23" s="435"/>
      <c r="AE23" s="440" t="s">
        <v>8</v>
      </c>
      <c r="AF23" s="441"/>
      <c r="AG23" s="441"/>
      <c r="AH23" s="406">
        <v>1</v>
      </c>
      <c r="AI23" s="407"/>
      <c r="AJ23" s="407"/>
      <c r="AK23" s="408"/>
      <c r="AL23" s="397" t="s">
        <v>9</v>
      </c>
      <c r="AM23" s="398"/>
      <c r="AN23" s="398"/>
      <c r="AO23" s="501" t="s">
        <v>78</v>
      </c>
      <c r="AP23" s="501"/>
      <c r="AQ23" s="501"/>
      <c r="AR23" s="501"/>
      <c r="AS23" s="501"/>
      <c r="AT23" s="501"/>
      <c r="AU23" s="501"/>
      <c r="AV23" s="501"/>
      <c r="AW23" s="501"/>
      <c r="AX23" s="501"/>
      <c r="AY23" s="501"/>
      <c r="AZ23" s="501"/>
      <c r="BA23" s="501"/>
      <c r="BB23" s="501"/>
      <c r="BC23" s="501"/>
      <c r="BD23" s="501"/>
      <c r="BE23" s="501"/>
      <c r="BF23" s="398" t="s">
        <v>11</v>
      </c>
      <c r="BG23" s="398"/>
      <c r="BH23" s="398"/>
      <c r="BI23" s="398"/>
      <c r="BJ23" s="398"/>
      <c r="BK23" s="398"/>
      <c r="BL23" s="403"/>
      <c r="BM23" s="434" t="str">
        <f>入力シート!$M$7</f>
        <v>6</v>
      </c>
      <c r="BN23" s="434"/>
      <c r="BO23" s="434"/>
      <c r="BP23" s="435"/>
      <c r="BQ23" s="440" t="s">
        <v>7</v>
      </c>
      <c r="BR23" s="441"/>
      <c r="BS23" s="441"/>
      <c r="BT23" s="434">
        <f>入力シート!$N$7</f>
        <v>2</v>
      </c>
      <c r="BU23" s="434"/>
      <c r="BV23" s="434"/>
      <c r="BW23" s="435"/>
      <c r="BX23" s="440" t="s">
        <v>8</v>
      </c>
      <c r="BY23" s="441"/>
      <c r="BZ23" s="441"/>
      <c r="CA23" s="406">
        <f>入力シート!$O$7</f>
        <v>27</v>
      </c>
      <c r="CB23" s="407"/>
      <c r="CC23" s="407"/>
      <c r="CD23" s="408"/>
      <c r="CE23" s="397" t="s">
        <v>9</v>
      </c>
      <c r="CF23" s="398"/>
      <c r="CG23" s="429"/>
      <c r="CH23" s="3"/>
      <c r="CI23" s="427" t="s">
        <v>12</v>
      </c>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28"/>
      <c r="GD23" s="428"/>
      <c r="GE23" s="428"/>
      <c r="GF23" s="428"/>
      <c r="GG23" s="428"/>
      <c r="GH23" s="428"/>
      <c r="GI23" s="48"/>
    </row>
    <row r="24" spans="1:191" ht="12" customHeight="1">
      <c r="A24" s="495" t="s">
        <v>72</v>
      </c>
      <c r="B24" s="496"/>
      <c r="C24" s="496"/>
      <c r="D24" s="496"/>
      <c r="E24" s="496"/>
      <c r="F24" s="496"/>
      <c r="G24" s="496"/>
      <c r="H24" s="496"/>
      <c r="I24" s="496"/>
      <c r="J24" s="496"/>
      <c r="K24" s="496"/>
      <c r="L24" s="497"/>
      <c r="M24" s="400"/>
      <c r="N24" s="400"/>
      <c r="O24" s="400"/>
      <c r="P24" s="400"/>
      <c r="Q24" s="400"/>
      <c r="R24" s="400"/>
      <c r="S24" s="404"/>
      <c r="T24" s="436"/>
      <c r="U24" s="436"/>
      <c r="V24" s="436"/>
      <c r="W24" s="437"/>
      <c r="X24" s="442"/>
      <c r="Y24" s="443"/>
      <c r="Z24" s="443"/>
      <c r="AA24" s="436"/>
      <c r="AB24" s="436"/>
      <c r="AC24" s="436"/>
      <c r="AD24" s="437"/>
      <c r="AE24" s="442"/>
      <c r="AF24" s="443"/>
      <c r="AG24" s="443"/>
      <c r="AH24" s="409"/>
      <c r="AI24" s="410"/>
      <c r="AJ24" s="410"/>
      <c r="AK24" s="411"/>
      <c r="AL24" s="399"/>
      <c r="AM24" s="400"/>
      <c r="AN24" s="400"/>
      <c r="AO24" s="447" t="s">
        <v>20</v>
      </c>
      <c r="AP24" s="448"/>
      <c r="AQ24" s="448"/>
      <c r="AR24" s="448"/>
      <c r="AS24" s="448"/>
      <c r="AT24" s="448"/>
      <c r="AU24" s="448"/>
      <c r="AV24" s="448"/>
      <c r="AW24" s="448"/>
      <c r="AX24" s="448"/>
      <c r="AY24" s="448"/>
      <c r="AZ24" s="448"/>
      <c r="BA24" s="448"/>
      <c r="BB24" s="448"/>
      <c r="BC24" s="448"/>
      <c r="BD24" s="448"/>
      <c r="BE24" s="449"/>
      <c r="BF24" s="400"/>
      <c r="BG24" s="400"/>
      <c r="BH24" s="400"/>
      <c r="BI24" s="400"/>
      <c r="BJ24" s="400"/>
      <c r="BK24" s="400"/>
      <c r="BL24" s="404"/>
      <c r="BM24" s="436"/>
      <c r="BN24" s="436"/>
      <c r="BO24" s="436"/>
      <c r="BP24" s="437"/>
      <c r="BQ24" s="442"/>
      <c r="BR24" s="443"/>
      <c r="BS24" s="443"/>
      <c r="BT24" s="436"/>
      <c r="BU24" s="436"/>
      <c r="BV24" s="436"/>
      <c r="BW24" s="437"/>
      <c r="BX24" s="442"/>
      <c r="BY24" s="443"/>
      <c r="BZ24" s="443"/>
      <c r="CA24" s="409"/>
      <c r="CB24" s="410"/>
      <c r="CC24" s="410"/>
      <c r="CD24" s="411"/>
      <c r="CE24" s="399"/>
      <c r="CF24" s="400"/>
      <c r="CG24" s="430"/>
      <c r="CH24" s="3"/>
      <c r="CI24" s="460" t="s">
        <v>83</v>
      </c>
      <c r="CJ24" s="461"/>
      <c r="CK24" s="461"/>
      <c r="CL24" s="461"/>
      <c r="CM24" s="461"/>
      <c r="CN24" s="461"/>
      <c r="CO24" s="380" t="s">
        <v>79</v>
      </c>
      <c r="CP24" s="381"/>
      <c r="CQ24" s="381"/>
      <c r="CR24" s="381"/>
      <c r="CS24" s="381"/>
      <c r="CT24" s="381"/>
      <c r="CU24" s="381"/>
      <c r="CV24" s="381"/>
      <c r="CW24" s="381"/>
      <c r="CX24" s="381"/>
      <c r="CY24" s="381"/>
      <c r="CZ24" s="381"/>
      <c r="DA24" s="381"/>
      <c r="DB24" s="381"/>
      <c r="DC24" s="381"/>
      <c r="DD24" s="381"/>
      <c r="DE24" s="381"/>
      <c r="DF24" s="381"/>
      <c r="DG24" s="381"/>
      <c r="DH24" s="381"/>
      <c r="DI24" s="381"/>
      <c r="DJ24" s="381"/>
      <c r="DK24" s="381"/>
      <c r="DL24" s="381"/>
      <c r="DM24" s="381"/>
      <c r="DN24" s="381"/>
      <c r="DO24" s="381"/>
      <c r="DP24" s="381"/>
      <c r="DQ24" s="381"/>
      <c r="DR24" s="381"/>
      <c r="DS24" s="381"/>
      <c r="DT24" s="381"/>
      <c r="DU24" s="381"/>
      <c r="DV24" s="381"/>
      <c r="DW24" s="381"/>
      <c r="DX24" s="381"/>
      <c r="DY24" s="381"/>
      <c r="DZ24" s="381"/>
      <c r="EA24" s="381"/>
      <c r="EB24" s="381"/>
      <c r="EC24" s="381"/>
      <c r="ED24" s="381"/>
      <c r="EE24" s="381"/>
      <c r="EF24" s="381"/>
      <c r="EG24" s="381"/>
      <c r="EH24" s="381"/>
      <c r="EI24" s="381"/>
      <c r="EJ24" s="381"/>
      <c r="EK24" s="381"/>
      <c r="EL24" s="381"/>
      <c r="EM24" s="381"/>
      <c r="EN24" s="381"/>
      <c r="EO24" s="381"/>
      <c r="EP24" s="381"/>
      <c r="EQ24" s="381"/>
      <c r="ER24" s="382"/>
      <c r="ES24" s="380" t="s">
        <v>80</v>
      </c>
      <c r="ET24" s="381"/>
      <c r="EU24" s="381"/>
      <c r="EV24" s="381"/>
      <c r="EW24" s="381"/>
      <c r="EX24" s="381"/>
      <c r="EY24" s="381"/>
      <c r="EZ24" s="381"/>
      <c r="FA24" s="381"/>
      <c r="FB24" s="381"/>
      <c r="FC24" s="381"/>
      <c r="FD24" s="381"/>
      <c r="FE24" s="381"/>
      <c r="FF24" s="381"/>
      <c r="FG24" s="381"/>
      <c r="FH24" s="381"/>
      <c r="FI24" s="381"/>
      <c r="FJ24" s="381"/>
      <c r="FK24" s="381"/>
      <c r="FL24" s="381"/>
      <c r="FM24" s="381"/>
      <c r="FN24" s="381"/>
      <c r="FO24" s="381"/>
      <c r="FP24" s="381"/>
      <c r="FQ24" s="381"/>
      <c r="FR24" s="381"/>
      <c r="FS24" s="381"/>
      <c r="FT24" s="381"/>
      <c r="FU24" s="381"/>
      <c r="FV24" s="381"/>
      <c r="FW24" s="381"/>
      <c r="FX24" s="381"/>
      <c r="FY24" s="381"/>
      <c r="FZ24" s="381"/>
      <c r="GA24" s="381"/>
      <c r="GB24" s="381"/>
      <c r="GC24" s="381"/>
      <c r="GD24" s="381"/>
      <c r="GE24" s="381"/>
      <c r="GF24" s="381"/>
      <c r="GG24" s="381"/>
      <c r="GH24" s="382"/>
      <c r="GI24" s="48"/>
    </row>
    <row r="25" spans="1:191" ht="12" customHeight="1" thickBot="1">
      <c r="A25" s="498"/>
      <c r="B25" s="499"/>
      <c r="C25" s="499"/>
      <c r="D25" s="499"/>
      <c r="E25" s="499"/>
      <c r="F25" s="499"/>
      <c r="G25" s="499"/>
      <c r="H25" s="499"/>
      <c r="I25" s="499"/>
      <c r="J25" s="499"/>
      <c r="K25" s="499"/>
      <c r="L25" s="500"/>
      <c r="M25" s="402"/>
      <c r="N25" s="402"/>
      <c r="O25" s="402"/>
      <c r="P25" s="402"/>
      <c r="Q25" s="402"/>
      <c r="R25" s="402"/>
      <c r="S25" s="405"/>
      <c r="T25" s="438"/>
      <c r="U25" s="438"/>
      <c r="V25" s="438"/>
      <c r="W25" s="439"/>
      <c r="X25" s="444"/>
      <c r="Y25" s="445"/>
      <c r="Z25" s="445"/>
      <c r="AA25" s="438"/>
      <c r="AB25" s="438"/>
      <c r="AC25" s="438"/>
      <c r="AD25" s="439"/>
      <c r="AE25" s="444"/>
      <c r="AF25" s="445"/>
      <c r="AG25" s="445"/>
      <c r="AH25" s="412"/>
      <c r="AI25" s="413"/>
      <c r="AJ25" s="413"/>
      <c r="AK25" s="414"/>
      <c r="AL25" s="401"/>
      <c r="AM25" s="402"/>
      <c r="AN25" s="402"/>
      <c r="AO25" s="450"/>
      <c r="AP25" s="451"/>
      <c r="AQ25" s="451"/>
      <c r="AR25" s="451"/>
      <c r="AS25" s="451"/>
      <c r="AT25" s="451"/>
      <c r="AU25" s="451"/>
      <c r="AV25" s="451"/>
      <c r="AW25" s="451"/>
      <c r="AX25" s="451"/>
      <c r="AY25" s="451"/>
      <c r="AZ25" s="451"/>
      <c r="BA25" s="451"/>
      <c r="BB25" s="451"/>
      <c r="BC25" s="451"/>
      <c r="BD25" s="451"/>
      <c r="BE25" s="452"/>
      <c r="BF25" s="402"/>
      <c r="BG25" s="402"/>
      <c r="BH25" s="402"/>
      <c r="BI25" s="402"/>
      <c r="BJ25" s="402"/>
      <c r="BK25" s="402"/>
      <c r="BL25" s="405"/>
      <c r="BM25" s="438"/>
      <c r="BN25" s="438"/>
      <c r="BO25" s="438"/>
      <c r="BP25" s="439"/>
      <c r="BQ25" s="444"/>
      <c r="BR25" s="445"/>
      <c r="BS25" s="445"/>
      <c r="BT25" s="438"/>
      <c r="BU25" s="438"/>
      <c r="BV25" s="438"/>
      <c r="BW25" s="439"/>
      <c r="BX25" s="444"/>
      <c r="BY25" s="445"/>
      <c r="BZ25" s="445"/>
      <c r="CA25" s="412"/>
      <c r="CB25" s="413"/>
      <c r="CC25" s="413"/>
      <c r="CD25" s="414"/>
      <c r="CE25" s="401"/>
      <c r="CF25" s="402"/>
      <c r="CG25" s="431"/>
      <c r="CH25" s="3"/>
      <c r="CI25" s="462"/>
      <c r="CJ25" s="463"/>
      <c r="CK25" s="463"/>
      <c r="CL25" s="463"/>
      <c r="CM25" s="463"/>
      <c r="CN25" s="463"/>
      <c r="CO25" s="383"/>
      <c r="CP25" s="384"/>
      <c r="CQ25" s="384"/>
      <c r="CR25" s="384"/>
      <c r="CS25" s="384"/>
      <c r="CT25" s="384"/>
      <c r="CU25" s="384"/>
      <c r="CV25" s="384"/>
      <c r="CW25" s="384"/>
      <c r="CX25" s="384"/>
      <c r="CY25" s="384"/>
      <c r="CZ25" s="384"/>
      <c r="DA25" s="384"/>
      <c r="DB25" s="384"/>
      <c r="DC25" s="384"/>
      <c r="DD25" s="384"/>
      <c r="DE25" s="384"/>
      <c r="DF25" s="384"/>
      <c r="DG25" s="384"/>
      <c r="DH25" s="384"/>
      <c r="DI25" s="384"/>
      <c r="DJ25" s="384"/>
      <c r="DK25" s="384"/>
      <c r="DL25" s="384"/>
      <c r="DM25" s="384"/>
      <c r="DN25" s="384"/>
      <c r="DO25" s="384"/>
      <c r="DP25" s="384"/>
      <c r="DQ25" s="384"/>
      <c r="DR25" s="384"/>
      <c r="DS25" s="384"/>
      <c r="DT25" s="384"/>
      <c r="DU25" s="384"/>
      <c r="DV25" s="384"/>
      <c r="DW25" s="384"/>
      <c r="DX25" s="384"/>
      <c r="DY25" s="384"/>
      <c r="DZ25" s="384"/>
      <c r="EA25" s="384"/>
      <c r="EB25" s="384"/>
      <c r="EC25" s="384"/>
      <c r="ED25" s="384"/>
      <c r="EE25" s="384"/>
      <c r="EF25" s="384"/>
      <c r="EG25" s="384"/>
      <c r="EH25" s="384"/>
      <c r="EI25" s="384"/>
      <c r="EJ25" s="384"/>
      <c r="EK25" s="384"/>
      <c r="EL25" s="384"/>
      <c r="EM25" s="384"/>
      <c r="EN25" s="384"/>
      <c r="EO25" s="384"/>
      <c r="EP25" s="384"/>
      <c r="EQ25" s="384"/>
      <c r="ER25" s="385"/>
      <c r="ES25" s="383"/>
      <c r="ET25" s="384"/>
      <c r="EU25" s="384"/>
      <c r="EV25" s="384"/>
      <c r="EW25" s="384"/>
      <c r="EX25" s="384"/>
      <c r="EY25" s="384"/>
      <c r="EZ25" s="384"/>
      <c r="FA25" s="384"/>
      <c r="FB25" s="384"/>
      <c r="FC25" s="384"/>
      <c r="FD25" s="384"/>
      <c r="FE25" s="384"/>
      <c r="FF25" s="384"/>
      <c r="FG25" s="384"/>
      <c r="FH25" s="384"/>
      <c r="FI25" s="384"/>
      <c r="FJ25" s="384"/>
      <c r="FK25" s="384"/>
      <c r="FL25" s="384"/>
      <c r="FM25" s="384"/>
      <c r="FN25" s="384"/>
      <c r="FO25" s="384"/>
      <c r="FP25" s="384"/>
      <c r="FQ25" s="384"/>
      <c r="FR25" s="384"/>
      <c r="FS25" s="384"/>
      <c r="FT25" s="384"/>
      <c r="FU25" s="384"/>
      <c r="FV25" s="384"/>
      <c r="FW25" s="384"/>
      <c r="FX25" s="384"/>
      <c r="FY25" s="384"/>
      <c r="FZ25" s="384"/>
      <c r="GA25" s="384"/>
      <c r="GB25" s="384"/>
      <c r="GC25" s="384"/>
      <c r="GD25" s="384"/>
      <c r="GE25" s="384"/>
      <c r="GF25" s="384"/>
      <c r="GG25" s="384"/>
      <c r="GH25" s="385"/>
      <c r="GI25" s="48"/>
    </row>
    <row r="26" spans="1:191" ht="3" customHeight="1" thickBot="1">
      <c r="J26" s="2"/>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CH26" s="3"/>
      <c r="CI26" s="467" t="s">
        <v>82</v>
      </c>
      <c r="CJ26" s="468"/>
      <c r="CK26" s="469"/>
      <c r="CL26" s="81"/>
      <c r="CM26" s="82"/>
      <c r="CN26" s="82"/>
      <c r="CO26" s="88"/>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90"/>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90"/>
      <c r="GI26" s="48"/>
    </row>
    <row r="27" spans="1:191" ht="5.45" customHeight="1">
      <c r="A27" s="506"/>
      <c r="B27" s="507"/>
      <c r="C27" s="572" t="s">
        <v>47</v>
      </c>
      <c r="D27" s="572"/>
      <c r="E27" s="573"/>
      <c r="F27" s="96"/>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67"/>
      <c r="BE27" s="67"/>
      <c r="BF27" s="123"/>
      <c r="BG27" s="52"/>
      <c r="BH27" s="52"/>
      <c r="BI27" s="67"/>
      <c r="BJ27" s="102"/>
      <c r="BK27" s="67"/>
      <c r="BL27" s="67"/>
      <c r="BM27" s="67"/>
      <c r="BN27" s="67"/>
      <c r="BO27" s="67"/>
      <c r="BP27" s="67"/>
      <c r="BQ27" s="67"/>
      <c r="BR27" s="67"/>
      <c r="BS27" s="67"/>
      <c r="BT27" s="67"/>
      <c r="BU27" s="67"/>
      <c r="BV27" s="67"/>
      <c r="BW27" s="67"/>
      <c r="BX27" s="67"/>
      <c r="BY27" s="67"/>
      <c r="BZ27" s="67"/>
      <c r="CA27" s="67"/>
      <c r="CB27" s="67"/>
      <c r="CC27" s="67"/>
      <c r="CD27" s="67"/>
      <c r="CE27" s="67"/>
      <c r="CF27" s="67"/>
      <c r="CG27" s="98"/>
      <c r="CH27" s="3"/>
      <c r="CI27" s="464"/>
      <c r="CJ27" s="465"/>
      <c r="CK27" s="466"/>
      <c r="CL27" s="464" t="s">
        <v>81</v>
      </c>
      <c r="CM27" s="465"/>
      <c r="CN27" s="466"/>
      <c r="CO27" s="456" t="s">
        <v>106</v>
      </c>
      <c r="CP27" s="457"/>
      <c r="CQ27" s="310" t="s">
        <v>13</v>
      </c>
      <c r="CR27" s="310"/>
      <c r="CS27" s="310"/>
      <c r="CT27" s="310"/>
      <c r="CU27" s="310"/>
      <c r="CV27" s="310"/>
      <c r="CW27" s="310"/>
      <c r="CX27" s="310"/>
      <c r="CY27" s="310"/>
      <c r="CZ27" s="310"/>
      <c r="DA27" s="310"/>
      <c r="DB27" s="310"/>
      <c r="DC27" s="310"/>
      <c r="DD27" s="310"/>
      <c r="DE27" s="310"/>
      <c r="DF27" s="310"/>
      <c r="DG27" s="310"/>
      <c r="DH27" s="310"/>
      <c r="DI27" s="310"/>
      <c r="DJ27" s="310"/>
      <c r="DK27" s="310"/>
      <c r="DL27" s="310"/>
      <c r="DM27" s="310"/>
      <c r="DN27" s="310"/>
      <c r="DO27" s="310"/>
      <c r="DP27" s="310"/>
      <c r="DQ27" s="310"/>
      <c r="DR27" s="310"/>
      <c r="DS27" s="310"/>
      <c r="DT27" s="310"/>
      <c r="DU27" s="310"/>
      <c r="DV27" s="310"/>
      <c r="DW27" s="310"/>
      <c r="DX27" s="310"/>
      <c r="DY27" s="310"/>
      <c r="DZ27" s="310"/>
      <c r="EA27" s="310"/>
      <c r="EB27" s="310"/>
      <c r="EC27" s="310"/>
      <c r="ED27" s="310"/>
      <c r="EE27" s="310"/>
      <c r="EF27" s="310"/>
      <c r="EG27" s="310"/>
      <c r="EH27" s="310"/>
      <c r="EI27" s="310"/>
      <c r="EJ27" s="310"/>
      <c r="EK27" s="310"/>
      <c r="EL27" s="310"/>
      <c r="EM27" s="310"/>
      <c r="EN27" s="310"/>
      <c r="EO27" s="310"/>
      <c r="EP27" s="310"/>
      <c r="EQ27" s="310"/>
      <c r="ER27" s="311"/>
      <c r="ES27" s="158"/>
      <c r="ET27" s="310" t="s">
        <v>109</v>
      </c>
      <c r="EU27" s="310"/>
      <c r="EV27" s="310"/>
      <c r="EW27" s="310"/>
      <c r="EX27" s="310"/>
      <c r="EY27" s="310"/>
      <c r="EZ27" s="310"/>
      <c r="FA27" s="310"/>
      <c r="FB27" s="310"/>
      <c r="FC27" s="310"/>
      <c r="FD27" s="310"/>
      <c r="FE27" s="310"/>
      <c r="FF27" s="310"/>
      <c r="FG27" s="310"/>
      <c r="FH27" s="310"/>
      <c r="FI27" s="310"/>
      <c r="FJ27" s="310"/>
      <c r="FK27" s="310"/>
      <c r="FL27" s="310"/>
      <c r="FM27" s="310"/>
      <c r="FN27" s="310"/>
      <c r="FO27" s="310"/>
      <c r="FP27" s="310"/>
      <c r="FQ27" s="310"/>
      <c r="FR27" s="310"/>
      <c r="FS27" s="310"/>
      <c r="FT27" s="310"/>
      <c r="FU27" s="310"/>
      <c r="FV27" s="310"/>
      <c r="FW27" s="310"/>
      <c r="FX27" s="310"/>
      <c r="FY27" s="310"/>
      <c r="FZ27" s="310"/>
      <c r="GA27" s="310"/>
      <c r="GB27" s="310"/>
      <c r="GC27" s="310"/>
      <c r="GD27" s="310"/>
      <c r="GE27" s="310"/>
      <c r="GF27" s="310"/>
      <c r="GG27" s="310"/>
      <c r="GH27" s="311"/>
      <c r="GI27" s="48"/>
    </row>
    <row r="28" spans="1:191" ht="5.45" customHeight="1">
      <c r="A28" s="61"/>
      <c r="C28" s="504"/>
      <c r="D28" s="504"/>
      <c r="E28" s="505"/>
      <c r="F28" s="94"/>
      <c r="G28" s="568" t="str">
        <f>入力シート!$D$3</f>
        <v>試験福祉会</v>
      </c>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66"/>
      <c r="BF28" s="55"/>
      <c r="BG28" s="47"/>
      <c r="BH28" s="47"/>
      <c r="BI28" s="66"/>
      <c r="BJ28" s="45"/>
      <c r="BK28" s="66"/>
      <c r="BL28" s="66"/>
      <c r="BM28" s="66"/>
      <c r="BN28" s="66"/>
      <c r="BO28" s="66"/>
      <c r="BP28" s="66"/>
      <c r="BQ28" s="66"/>
      <c r="BR28" s="66"/>
      <c r="BS28" s="66"/>
      <c r="BT28" s="66"/>
      <c r="BU28" s="66"/>
      <c r="BV28" s="66"/>
      <c r="BW28" s="66"/>
      <c r="BX28" s="66"/>
      <c r="BY28" s="66"/>
      <c r="BZ28" s="66"/>
      <c r="CA28" s="66"/>
      <c r="CB28" s="66"/>
      <c r="CC28" s="66"/>
      <c r="CD28" s="66"/>
      <c r="CE28" s="66"/>
      <c r="CF28" s="66"/>
      <c r="CG28" s="99"/>
      <c r="CH28" s="3"/>
      <c r="CI28" s="464"/>
      <c r="CJ28" s="465"/>
      <c r="CK28" s="466"/>
      <c r="CL28" s="464"/>
      <c r="CM28" s="465"/>
      <c r="CN28" s="466"/>
      <c r="CO28" s="456"/>
      <c r="CP28" s="457"/>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1"/>
      <c r="ES28" s="158"/>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1"/>
      <c r="GI28" s="48"/>
    </row>
    <row r="29" spans="1:191" ht="5.45" customHeight="1">
      <c r="A29" s="64"/>
      <c r="B29" s="65"/>
      <c r="C29" s="504"/>
      <c r="D29" s="504"/>
      <c r="E29" s="505"/>
      <c r="F29" s="94"/>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66"/>
      <c r="BF29" s="55"/>
      <c r="BG29" s="47"/>
      <c r="BH29" s="47"/>
      <c r="BI29" s="66"/>
      <c r="BJ29" s="45"/>
      <c r="BK29" s="66"/>
      <c r="BL29" s="66"/>
      <c r="BM29" s="66"/>
      <c r="BN29" s="66"/>
      <c r="BO29" s="66"/>
      <c r="BP29" s="66"/>
      <c r="BQ29" s="66"/>
      <c r="BR29" s="66"/>
      <c r="BS29" s="66"/>
      <c r="BT29" s="66"/>
      <c r="BU29" s="66"/>
      <c r="BV29" s="66"/>
      <c r="BW29" s="66"/>
      <c r="BX29" s="66"/>
      <c r="BY29" s="66"/>
      <c r="BZ29" s="66"/>
      <c r="CA29" s="66"/>
      <c r="CB29" s="66"/>
      <c r="CC29" s="66"/>
      <c r="CD29" s="66"/>
      <c r="CE29" s="66"/>
      <c r="CF29" s="66"/>
      <c r="CG29" s="99"/>
      <c r="CH29" s="3"/>
      <c r="CI29" s="464"/>
      <c r="CJ29" s="465"/>
      <c r="CK29" s="466"/>
      <c r="CL29" s="464"/>
      <c r="CM29" s="465"/>
      <c r="CN29" s="466"/>
      <c r="CO29" s="157"/>
      <c r="CP29" s="107"/>
      <c r="CQ29" s="310" t="s">
        <v>14</v>
      </c>
      <c r="CR29" s="310"/>
      <c r="CS29" s="310"/>
      <c r="CT29" s="310"/>
      <c r="CU29" s="310"/>
      <c r="CV29" s="310"/>
      <c r="CW29" s="310"/>
      <c r="CX29" s="310"/>
      <c r="CY29" s="310"/>
      <c r="CZ29" s="310"/>
      <c r="DA29" s="310"/>
      <c r="DB29" s="310"/>
      <c r="DC29" s="310"/>
      <c r="DD29" s="310"/>
      <c r="DE29" s="310"/>
      <c r="DF29" s="310"/>
      <c r="DG29" s="310"/>
      <c r="DH29" s="310"/>
      <c r="DI29" s="310"/>
      <c r="DJ29" s="310"/>
      <c r="DK29" s="310"/>
      <c r="DL29" s="310"/>
      <c r="DM29" s="310"/>
      <c r="DN29" s="310"/>
      <c r="DO29" s="310"/>
      <c r="DP29" s="310"/>
      <c r="DQ29" s="310"/>
      <c r="DR29" s="310"/>
      <c r="DS29" s="310"/>
      <c r="DT29" s="310"/>
      <c r="DU29" s="310"/>
      <c r="DV29" s="310"/>
      <c r="DW29" s="310"/>
      <c r="DX29" s="310"/>
      <c r="DY29" s="310"/>
      <c r="DZ29" s="310"/>
      <c r="EA29" s="310"/>
      <c r="EB29" s="310"/>
      <c r="EC29" s="310"/>
      <c r="ED29" s="310"/>
      <c r="EE29" s="310"/>
      <c r="EF29" s="310"/>
      <c r="EG29" s="310"/>
      <c r="EH29" s="310"/>
      <c r="EI29" s="310"/>
      <c r="EJ29" s="310"/>
      <c r="EK29" s="310"/>
      <c r="EL29" s="310"/>
      <c r="EM29" s="310"/>
      <c r="EN29" s="310"/>
      <c r="EO29" s="310"/>
      <c r="EP29" s="310"/>
      <c r="EQ29" s="310"/>
      <c r="ER29" s="311"/>
      <c r="ES29" s="158"/>
      <c r="ET29" s="310" t="s">
        <v>131</v>
      </c>
      <c r="EU29" s="310"/>
      <c r="EV29" s="310"/>
      <c r="EW29" s="310"/>
      <c r="EX29" s="310"/>
      <c r="EY29" s="310"/>
      <c r="EZ29" s="310"/>
      <c r="FA29" s="310"/>
      <c r="FB29" s="310"/>
      <c r="FC29" s="310"/>
      <c r="FD29" s="310"/>
      <c r="FE29" s="310"/>
      <c r="FF29" s="310"/>
      <c r="FG29" s="310"/>
      <c r="FH29" s="310"/>
      <c r="FI29" s="310"/>
      <c r="FJ29" s="310"/>
      <c r="FK29" s="310"/>
      <c r="FL29" s="310"/>
      <c r="FM29" s="310"/>
      <c r="FN29" s="310"/>
      <c r="FO29" s="310"/>
      <c r="FP29" s="310"/>
      <c r="FQ29" s="310"/>
      <c r="FR29" s="310"/>
      <c r="FS29" s="310"/>
      <c r="FT29" s="310"/>
      <c r="FU29" s="310"/>
      <c r="FV29" s="310"/>
      <c r="FW29" s="310"/>
      <c r="FX29" s="310"/>
      <c r="FY29" s="310"/>
      <c r="FZ29" s="310"/>
      <c r="GA29" s="310"/>
      <c r="GB29" s="310"/>
      <c r="GC29" s="310"/>
      <c r="GD29" s="310"/>
      <c r="GE29" s="310"/>
      <c r="GF29" s="310"/>
      <c r="GG29" s="310"/>
      <c r="GH29" s="311"/>
      <c r="GI29" s="48"/>
    </row>
    <row r="30" spans="1:191" ht="5.45" customHeight="1">
      <c r="A30" s="416" t="s">
        <v>50</v>
      </c>
      <c r="B30" s="417"/>
      <c r="C30" s="569" t="s">
        <v>88</v>
      </c>
      <c r="D30" s="569"/>
      <c r="E30" s="574"/>
      <c r="F30" s="94"/>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66"/>
      <c r="BF30" s="69"/>
      <c r="BG30" s="66"/>
      <c r="BH30" s="66"/>
      <c r="BJ30" s="70"/>
      <c r="CG30" s="91"/>
      <c r="CH30" s="3"/>
      <c r="CI30" s="464"/>
      <c r="CJ30" s="465"/>
      <c r="CK30" s="466"/>
      <c r="CL30" s="464"/>
      <c r="CM30" s="465"/>
      <c r="CN30" s="466"/>
      <c r="CO30" s="157"/>
      <c r="CP30" s="107"/>
      <c r="CQ30" s="310"/>
      <c r="CR30" s="310"/>
      <c r="CS30" s="310"/>
      <c r="CT30" s="310"/>
      <c r="CU30" s="310"/>
      <c r="CV30" s="310"/>
      <c r="CW30" s="310"/>
      <c r="CX30" s="310"/>
      <c r="CY30" s="310"/>
      <c r="CZ30" s="310"/>
      <c r="DA30" s="310"/>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0"/>
      <c r="EK30" s="310"/>
      <c r="EL30" s="310"/>
      <c r="EM30" s="310"/>
      <c r="EN30" s="310"/>
      <c r="EO30" s="310"/>
      <c r="EP30" s="310"/>
      <c r="EQ30" s="310"/>
      <c r="ER30" s="311"/>
      <c r="ES30" s="160"/>
      <c r="ET30" s="310"/>
      <c r="EU30" s="310"/>
      <c r="EV30" s="310"/>
      <c r="EW30" s="310"/>
      <c r="EX30" s="310"/>
      <c r="EY30" s="310"/>
      <c r="EZ30" s="310"/>
      <c r="FA30" s="310"/>
      <c r="FB30" s="310"/>
      <c r="FC30" s="310"/>
      <c r="FD30" s="310"/>
      <c r="FE30" s="310"/>
      <c r="FF30" s="310"/>
      <c r="FG30" s="310"/>
      <c r="FH30" s="310"/>
      <c r="FI30" s="310"/>
      <c r="FJ30" s="310"/>
      <c r="FK30" s="310"/>
      <c r="FL30" s="310"/>
      <c r="FM30" s="310"/>
      <c r="FN30" s="310"/>
      <c r="FO30" s="310"/>
      <c r="FP30" s="310"/>
      <c r="FQ30" s="310"/>
      <c r="FR30" s="310"/>
      <c r="FS30" s="310"/>
      <c r="FT30" s="310"/>
      <c r="FU30" s="310"/>
      <c r="FV30" s="310"/>
      <c r="FW30" s="310"/>
      <c r="FX30" s="310"/>
      <c r="FY30" s="310"/>
      <c r="FZ30" s="310"/>
      <c r="GA30" s="310"/>
      <c r="GB30" s="310"/>
      <c r="GC30" s="310"/>
      <c r="GD30" s="310"/>
      <c r="GE30" s="310"/>
      <c r="GF30" s="310"/>
      <c r="GG30" s="310"/>
      <c r="GH30" s="311"/>
      <c r="GI30" s="48"/>
    </row>
    <row r="31" spans="1:191" ht="5.45" customHeight="1">
      <c r="A31" s="416"/>
      <c r="B31" s="417"/>
      <c r="C31" s="569"/>
      <c r="D31" s="569"/>
      <c r="E31" s="574"/>
      <c r="F31" s="94"/>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66"/>
      <c r="BF31" s="48"/>
      <c r="BH31" s="504" t="s">
        <v>48</v>
      </c>
      <c r="BI31" s="504"/>
      <c r="BJ31" s="505"/>
      <c r="BK31" s="351" t="s">
        <v>118</v>
      </c>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90"/>
      <c r="CH31" s="3"/>
      <c r="CI31" s="464"/>
      <c r="CJ31" s="465"/>
      <c r="CK31" s="466"/>
      <c r="CL31" s="464"/>
      <c r="CM31" s="465"/>
      <c r="CN31" s="466"/>
      <c r="CO31" s="456" t="s">
        <v>107</v>
      </c>
      <c r="CP31" s="457"/>
      <c r="CQ31" s="310" t="s">
        <v>15</v>
      </c>
      <c r="CR31" s="310"/>
      <c r="CS31" s="310"/>
      <c r="CT31" s="310"/>
      <c r="CU31" s="310"/>
      <c r="CV31" s="310"/>
      <c r="CW31" s="310"/>
      <c r="CX31" s="310"/>
      <c r="CY31" s="310"/>
      <c r="CZ31" s="310"/>
      <c r="DA31" s="310"/>
      <c r="DB31" s="310"/>
      <c r="DC31" s="310"/>
      <c r="DD31" s="310"/>
      <c r="DE31" s="310"/>
      <c r="DF31" s="310"/>
      <c r="DG31" s="310"/>
      <c r="DH31" s="310"/>
      <c r="DI31" s="310"/>
      <c r="DJ31" s="310"/>
      <c r="DK31" s="310"/>
      <c r="DL31" s="310"/>
      <c r="DM31" s="310"/>
      <c r="DN31" s="310"/>
      <c r="DO31" s="310"/>
      <c r="DP31" s="310"/>
      <c r="DQ31" s="310"/>
      <c r="DR31" s="310"/>
      <c r="DS31" s="310"/>
      <c r="DT31" s="310"/>
      <c r="DU31" s="310"/>
      <c r="DV31" s="310"/>
      <c r="DW31" s="310"/>
      <c r="DX31" s="310"/>
      <c r="DY31" s="310"/>
      <c r="DZ31" s="310"/>
      <c r="EA31" s="310"/>
      <c r="EB31" s="310"/>
      <c r="EC31" s="310"/>
      <c r="ED31" s="310"/>
      <c r="EE31" s="310"/>
      <c r="EF31" s="310"/>
      <c r="EG31" s="310"/>
      <c r="EH31" s="310"/>
      <c r="EI31" s="310"/>
      <c r="EJ31" s="310"/>
      <c r="EK31" s="310"/>
      <c r="EL31" s="310"/>
      <c r="EM31" s="310"/>
      <c r="EN31" s="310"/>
      <c r="EO31" s="310"/>
      <c r="EP31" s="310"/>
      <c r="EQ31" s="310"/>
      <c r="ER31" s="311"/>
      <c r="ES31" s="160"/>
      <c r="ET31" s="310" t="s">
        <v>132</v>
      </c>
      <c r="EU31" s="310"/>
      <c r="EV31" s="310"/>
      <c r="EW31" s="310"/>
      <c r="EX31" s="310"/>
      <c r="EY31" s="310"/>
      <c r="EZ31" s="310"/>
      <c r="FA31" s="310"/>
      <c r="FB31" s="310"/>
      <c r="FC31" s="310"/>
      <c r="FD31" s="310"/>
      <c r="FE31" s="310"/>
      <c r="FF31" s="310"/>
      <c r="FG31" s="310"/>
      <c r="FH31" s="310"/>
      <c r="FI31" s="310"/>
      <c r="FJ31" s="310"/>
      <c r="FK31" s="310"/>
      <c r="FL31" s="310"/>
      <c r="FM31" s="310"/>
      <c r="FN31" s="310"/>
      <c r="FO31" s="310"/>
      <c r="FP31" s="310"/>
      <c r="FQ31" s="310"/>
      <c r="FR31" s="310"/>
      <c r="FS31" s="310"/>
      <c r="FT31" s="310"/>
      <c r="FU31" s="310"/>
      <c r="FV31" s="310"/>
      <c r="FW31" s="310"/>
      <c r="FX31" s="310"/>
      <c r="FY31" s="310"/>
      <c r="FZ31" s="310"/>
      <c r="GA31" s="310"/>
      <c r="GB31" s="310"/>
      <c r="GC31" s="310"/>
      <c r="GD31" s="310"/>
      <c r="GE31" s="310"/>
      <c r="GF31" s="310"/>
      <c r="GG31" s="310"/>
      <c r="GH31" s="311"/>
      <c r="GI31" s="48"/>
    </row>
    <row r="32" spans="1:191" ht="5.45" customHeight="1">
      <c r="A32" s="416"/>
      <c r="B32" s="417"/>
      <c r="C32" s="569"/>
      <c r="D32" s="569"/>
      <c r="E32" s="574"/>
      <c r="F32" s="94"/>
      <c r="G32" s="568" t="str">
        <f>入力シート!$D$4</f>
        <v>試験保育園</v>
      </c>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66"/>
      <c r="BF32" s="48"/>
      <c r="BG32" s="117"/>
      <c r="BH32" s="504"/>
      <c r="BI32" s="504"/>
      <c r="BJ32" s="505"/>
      <c r="BK32" s="351"/>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90"/>
      <c r="CH32" s="3"/>
      <c r="CI32" s="464"/>
      <c r="CJ32" s="465"/>
      <c r="CK32" s="466"/>
      <c r="CL32" s="464"/>
      <c r="CM32" s="465"/>
      <c r="CN32" s="466"/>
      <c r="CO32" s="456"/>
      <c r="CP32" s="457"/>
      <c r="CQ32" s="310"/>
      <c r="CR32" s="310"/>
      <c r="CS32" s="310"/>
      <c r="CT32" s="310"/>
      <c r="CU32" s="310"/>
      <c r="CV32" s="310"/>
      <c r="CW32" s="310"/>
      <c r="CX32" s="310"/>
      <c r="CY32" s="310"/>
      <c r="CZ32" s="310"/>
      <c r="DA32" s="310"/>
      <c r="DB32" s="310"/>
      <c r="DC32" s="310"/>
      <c r="DD32" s="310"/>
      <c r="DE32" s="310"/>
      <c r="DF32" s="310"/>
      <c r="DG32" s="310"/>
      <c r="DH32" s="310"/>
      <c r="DI32" s="310"/>
      <c r="DJ32" s="310"/>
      <c r="DK32" s="310"/>
      <c r="DL32" s="310"/>
      <c r="DM32" s="310"/>
      <c r="DN32" s="310"/>
      <c r="DO32" s="310"/>
      <c r="DP32" s="310"/>
      <c r="DQ32" s="310"/>
      <c r="DR32" s="310"/>
      <c r="DS32" s="310"/>
      <c r="DT32" s="310"/>
      <c r="DU32" s="310"/>
      <c r="DV32" s="310"/>
      <c r="DW32" s="310"/>
      <c r="DX32" s="310"/>
      <c r="DY32" s="310"/>
      <c r="DZ32" s="310"/>
      <c r="EA32" s="310"/>
      <c r="EB32" s="310"/>
      <c r="EC32" s="310"/>
      <c r="ED32" s="310"/>
      <c r="EE32" s="310"/>
      <c r="EF32" s="310"/>
      <c r="EG32" s="310"/>
      <c r="EH32" s="310"/>
      <c r="EI32" s="310"/>
      <c r="EJ32" s="310"/>
      <c r="EK32" s="310"/>
      <c r="EL32" s="310"/>
      <c r="EM32" s="310"/>
      <c r="EN32" s="310"/>
      <c r="EO32" s="310"/>
      <c r="EP32" s="310"/>
      <c r="EQ32" s="310"/>
      <c r="ER32" s="311"/>
      <c r="ES32" s="160"/>
      <c r="ET32" s="310"/>
      <c r="EU32" s="310"/>
      <c r="EV32" s="310"/>
      <c r="EW32" s="310"/>
      <c r="EX32" s="310"/>
      <c r="EY32" s="310"/>
      <c r="EZ32" s="310"/>
      <c r="FA32" s="310"/>
      <c r="FB32" s="310"/>
      <c r="FC32" s="310"/>
      <c r="FD32" s="310"/>
      <c r="FE32" s="310"/>
      <c r="FF32" s="310"/>
      <c r="FG32" s="310"/>
      <c r="FH32" s="310"/>
      <c r="FI32" s="310"/>
      <c r="FJ32" s="310"/>
      <c r="FK32" s="310"/>
      <c r="FL32" s="310"/>
      <c r="FM32" s="310"/>
      <c r="FN32" s="310"/>
      <c r="FO32" s="310"/>
      <c r="FP32" s="310"/>
      <c r="FQ32" s="310"/>
      <c r="FR32" s="310"/>
      <c r="FS32" s="310"/>
      <c r="FT32" s="310"/>
      <c r="FU32" s="310"/>
      <c r="FV32" s="310"/>
      <c r="FW32" s="310"/>
      <c r="FX32" s="310"/>
      <c r="FY32" s="310"/>
      <c r="FZ32" s="310"/>
      <c r="GA32" s="310"/>
      <c r="GB32" s="310"/>
      <c r="GC32" s="310"/>
      <c r="GD32" s="310"/>
      <c r="GE32" s="310"/>
      <c r="GF32" s="310"/>
      <c r="GG32" s="310"/>
      <c r="GH32" s="311"/>
      <c r="GI32" s="48"/>
    </row>
    <row r="33" spans="1:191" ht="5.45" customHeight="1">
      <c r="A33" s="416" t="s">
        <v>51</v>
      </c>
      <c r="B33" s="417"/>
      <c r="C33" s="504" t="s">
        <v>89</v>
      </c>
      <c r="D33" s="504"/>
      <c r="E33" s="505"/>
      <c r="F33" s="94"/>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66"/>
      <c r="BF33" s="48"/>
      <c r="BG33" s="117"/>
      <c r="BH33" s="504"/>
      <c r="BI33" s="504"/>
      <c r="BJ33" s="505"/>
      <c r="BK33" s="351"/>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90"/>
      <c r="CH33" s="3"/>
      <c r="CI33" s="464"/>
      <c r="CJ33" s="465"/>
      <c r="CK33" s="466"/>
      <c r="CL33" s="464"/>
      <c r="CM33" s="465"/>
      <c r="CN33" s="466"/>
      <c r="CO33" s="157"/>
      <c r="CP33" s="107"/>
      <c r="CQ33" s="310" t="s">
        <v>16</v>
      </c>
      <c r="CR33" s="310"/>
      <c r="CS33" s="310"/>
      <c r="CT33" s="310"/>
      <c r="CU33" s="310"/>
      <c r="CV33" s="310"/>
      <c r="CW33" s="310"/>
      <c r="CX33" s="310"/>
      <c r="CY33" s="310"/>
      <c r="CZ33" s="310"/>
      <c r="DA33" s="310"/>
      <c r="DB33" s="310"/>
      <c r="DC33" s="310"/>
      <c r="DD33" s="310"/>
      <c r="DE33" s="310"/>
      <c r="DF33" s="310"/>
      <c r="DG33" s="310"/>
      <c r="DH33" s="310"/>
      <c r="DI33" s="310"/>
      <c r="DJ33" s="310"/>
      <c r="DK33" s="310"/>
      <c r="DL33" s="310"/>
      <c r="DM33" s="310"/>
      <c r="DN33" s="310"/>
      <c r="DO33" s="310"/>
      <c r="DP33" s="310"/>
      <c r="DQ33" s="310"/>
      <c r="DR33" s="310"/>
      <c r="DS33" s="310"/>
      <c r="DT33" s="310"/>
      <c r="DU33" s="310"/>
      <c r="DV33" s="310"/>
      <c r="DW33" s="310"/>
      <c r="DX33" s="310"/>
      <c r="DY33" s="310"/>
      <c r="DZ33" s="310"/>
      <c r="EA33" s="310"/>
      <c r="EB33" s="310"/>
      <c r="EC33" s="310"/>
      <c r="ED33" s="310"/>
      <c r="EE33" s="310"/>
      <c r="EF33" s="310"/>
      <c r="EG33" s="310"/>
      <c r="EH33" s="310"/>
      <c r="EI33" s="310"/>
      <c r="EJ33" s="310"/>
      <c r="EK33" s="310"/>
      <c r="EL33" s="310"/>
      <c r="EM33" s="310"/>
      <c r="EN33" s="310"/>
      <c r="EO33" s="310"/>
      <c r="EP33" s="310"/>
      <c r="EQ33" s="310"/>
      <c r="ER33" s="311"/>
      <c r="ES33" s="160"/>
      <c r="ET33" s="310" t="s">
        <v>110</v>
      </c>
      <c r="EU33" s="310"/>
      <c r="EV33" s="310"/>
      <c r="EW33" s="310"/>
      <c r="EX33" s="310"/>
      <c r="EY33" s="310"/>
      <c r="EZ33" s="310"/>
      <c r="FA33" s="310"/>
      <c r="FB33" s="310"/>
      <c r="FC33" s="310"/>
      <c r="FD33" s="310"/>
      <c r="FE33" s="310"/>
      <c r="FF33" s="310"/>
      <c r="FG33" s="310"/>
      <c r="FH33" s="310"/>
      <c r="FI33" s="310"/>
      <c r="FJ33" s="310"/>
      <c r="FK33" s="310"/>
      <c r="FL33" s="310"/>
      <c r="FM33" s="310"/>
      <c r="FN33" s="310"/>
      <c r="FO33" s="310"/>
      <c r="FP33" s="310"/>
      <c r="FQ33" s="310"/>
      <c r="FR33" s="310"/>
      <c r="FS33" s="310"/>
      <c r="FT33" s="310"/>
      <c r="FU33" s="310"/>
      <c r="FV33" s="310"/>
      <c r="FW33" s="310"/>
      <c r="FX33" s="310"/>
      <c r="FY33" s="310"/>
      <c r="FZ33" s="310"/>
      <c r="GA33" s="310"/>
      <c r="GB33" s="310"/>
      <c r="GC33" s="310"/>
      <c r="GD33" s="310"/>
      <c r="GE33" s="310"/>
      <c r="GF33" s="310"/>
      <c r="GG33" s="310"/>
      <c r="GH33" s="311"/>
      <c r="GI33" s="48"/>
    </row>
    <row r="34" spans="1:191" ht="5.45" customHeight="1">
      <c r="A34" s="416"/>
      <c r="B34" s="417"/>
      <c r="C34" s="504"/>
      <c r="D34" s="504"/>
      <c r="E34" s="505"/>
      <c r="F34" s="94"/>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66"/>
      <c r="BF34" s="48"/>
      <c r="BI34" s="116"/>
      <c r="BJ34" s="103"/>
      <c r="BK34" s="351" t="s">
        <v>119</v>
      </c>
      <c r="BL34" s="352"/>
      <c r="BM34" s="352"/>
      <c r="BN34" s="352"/>
      <c r="BO34" s="352"/>
      <c r="BP34" s="352"/>
      <c r="BQ34" s="352"/>
      <c r="BR34" s="352"/>
      <c r="BS34" s="352"/>
      <c r="BT34" s="352"/>
      <c r="BU34" s="352"/>
      <c r="BV34" s="352"/>
      <c r="BW34" s="352"/>
      <c r="BX34" s="352"/>
      <c r="BY34" s="352"/>
      <c r="BZ34" s="352"/>
      <c r="CA34" s="352"/>
      <c r="CB34" s="352"/>
      <c r="CC34" s="352"/>
      <c r="CD34" s="352"/>
      <c r="CE34" s="352"/>
      <c r="CF34" s="352"/>
      <c r="CG34" s="390"/>
      <c r="CH34" s="3"/>
      <c r="CI34" s="464"/>
      <c r="CJ34" s="465"/>
      <c r="CK34" s="466"/>
      <c r="CL34" s="464"/>
      <c r="CM34" s="465"/>
      <c r="CN34" s="466"/>
      <c r="CO34" s="157"/>
      <c r="CP34" s="107"/>
      <c r="CQ34" s="310"/>
      <c r="CR34" s="310"/>
      <c r="CS34" s="310"/>
      <c r="CT34" s="310"/>
      <c r="CU34" s="310"/>
      <c r="CV34" s="310"/>
      <c r="CW34" s="310"/>
      <c r="CX34" s="310"/>
      <c r="CY34" s="310"/>
      <c r="CZ34" s="310"/>
      <c r="DA34" s="310"/>
      <c r="DB34" s="310"/>
      <c r="DC34" s="310"/>
      <c r="DD34" s="310"/>
      <c r="DE34" s="310"/>
      <c r="DF34" s="310"/>
      <c r="DG34" s="310"/>
      <c r="DH34" s="310"/>
      <c r="DI34" s="310"/>
      <c r="DJ34" s="310"/>
      <c r="DK34" s="310"/>
      <c r="DL34" s="310"/>
      <c r="DM34" s="310"/>
      <c r="DN34" s="310"/>
      <c r="DO34" s="310"/>
      <c r="DP34" s="310"/>
      <c r="DQ34" s="310"/>
      <c r="DR34" s="310"/>
      <c r="DS34" s="310"/>
      <c r="DT34" s="310"/>
      <c r="DU34" s="310"/>
      <c r="DV34" s="310"/>
      <c r="DW34" s="310"/>
      <c r="DX34" s="310"/>
      <c r="DY34" s="310"/>
      <c r="DZ34" s="310"/>
      <c r="EA34" s="310"/>
      <c r="EB34" s="310"/>
      <c r="EC34" s="310"/>
      <c r="ED34" s="310"/>
      <c r="EE34" s="310"/>
      <c r="EF34" s="310"/>
      <c r="EG34" s="310"/>
      <c r="EH34" s="310"/>
      <c r="EI34" s="310"/>
      <c r="EJ34" s="310"/>
      <c r="EK34" s="310"/>
      <c r="EL34" s="310"/>
      <c r="EM34" s="310"/>
      <c r="EN34" s="310"/>
      <c r="EO34" s="310"/>
      <c r="EP34" s="310"/>
      <c r="EQ34" s="310"/>
      <c r="ER34" s="311"/>
      <c r="ES34" s="160"/>
      <c r="ET34" s="310"/>
      <c r="EU34" s="310"/>
      <c r="EV34" s="310"/>
      <c r="EW34" s="310"/>
      <c r="EX34" s="310"/>
      <c r="EY34" s="310"/>
      <c r="EZ34" s="310"/>
      <c r="FA34" s="310"/>
      <c r="FB34" s="310"/>
      <c r="FC34" s="310"/>
      <c r="FD34" s="310"/>
      <c r="FE34" s="310"/>
      <c r="FF34" s="310"/>
      <c r="FG34" s="310"/>
      <c r="FH34" s="310"/>
      <c r="FI34" s="310"/>
      <c r="FJ34" s="310"/>
      <c r="FK34" s="310"/>
      <c r="FL34" s="310"/>
      <c r="FM34" s="310"/>
      <c r="FN34" s="310"/>
      <c r="FO34" s="310"/>
      <c r="FP34" s="310"/>
      <c r="FQ34" s="310"/>
      <c r="FR34" s="310"/>
      <c r="FS34" s="310"/>
      <c r="FT34" s="310"/>
      <c r="FU34" s="310"/>
      <c r="FV34" s="310"/>
      <c r="FW34" s="310"/>
      <c r="FX34" s="310"/>
      <c r="FY34" s="310"/>
      <c r="FZ34" s="310"/>
      <c r="GA34" s="310"/>
      <c r="GB34" s="310"/>
      <c r="GC34" s="310"/>
      <c r="GD34" s="310"/>
      <c r="GE34" s="310"/>
      <c r="GF34" s="310"/>
      <c r="GG34" s="310"/>
      <c r="GH34" s="311"/>
      <c r="GI34" s="48"/>
    </row>
    <row r="35" spans="1:191" ht="5.45" customHeight="1">
      <c r="A35" s="416"/>
      <c r="B35" s="417"/>
      <c r="C35" s="504"/>
      <c r="D35" s="504"/>
      <c r="E35" s="505"/>
      <c r="F35" s="94"/>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66"/>
      <c r="BF35" s="48"/>
      <c r="BJ35" s="103"/>
      <c r="BK35" s="351"/>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90"/>
      <c r="CH35" s="3"/>
      <c r="CI35" s="464"/>
      <c r="CJ35" s="465"/>
      <c r="CK35" s="466"/>
      <c r="CL35" s="464"/>
      <c r="CM35" s="465"/>
      <c r="CN35" s="466"/>
      <c r="CO35" s="157"/>
      <c r="CP35" s="107"/>
      <c r="CQ35" s="310" t="s">
        <v>17</v>
      </c>
      <c r="CR35" s="310"/>
      <c r="CS35" s="310"/>
      <c r="CT35" s="310"/>
      <c r="CU35" s="310"/>
      <c r="CV35" s="310"/>
      <c r="CW35" s="310"/>
      <c r="CX35" s="310"/>
      <c r="CY35" s="310"/>
      <c r="CZ35" s="310"/>
      <c r="DA35" s="310"/>
      <c r="DB35" s="310"/>
      <c r="DC35" s="310"/>
      <c r="DD35" s="310"/>
      <c r="DE35" s="310"/>
      <c r="DF35" s="310"/>
      <c r="DG35" s="310"/>
      <c r="DH35" s="310"/>
      <c r="DI35" s="310"/>
      <c r="DJ35" s="310"/>
      <c r="DK35" s="310"/>
      <c r="DL35" s="310"/>
      <c r="DM35" s="310"/>
      <c r="DN35" s="310"/>
      <c r="DO35" s="310"/>
      <c r="DP35" s="310"/>
      <c r="DQ35" s="310"/>
      <c r="DR35" s="310"/>
      <c r="DS35" s="310"/>
      <c r="DT35" s="310"/>
      <c r="DU35" s="310"/>
      <c r="DV35" s="310"/>
      <c r="DW35" s="310"/>
      <c r="DX35" s="310"/>
      <c r="DY35" s="310"/>
      <c r="DZ35" s="310"/>
      <c r="EA35" s="310"/>
      <c r="EB35" s="310"/>
      <c r="EC35" s="310"/>
      <c r="ED35" s="310"/>
      <c r="EE35" s="310"/>
      <c r="EF35" s="310"/>
      <c r="EG35" s="310"/>
      <c r="EH35" s="310"/>
      <c r="EI35" s="310"/>
      <c r="EJ35" s="310"/>
      <c r="EK35" s="310"/>
      <c r="EL35" s="310"/>
      <c r="EM35" s="310"/>
      <c r="EN35" s="310"/>
      <c r="EO35" s="310"/>
      <c r="EP35" s="310"/>
      <c r="EQ35" s="310"/>
      <c r="ER35" s="311"/>
      <c r="ES35" s="160"/>
      <c r="ET35" s="393"/>
      <c r="EU35" s="393"/>
      <c r="EV35" s="393"/>
      <c r="EW35" s="393"/>
      <c r="EX35" s="393"/>
      <c r="EY35" s="393"/>
      <c r="EZ35" s="393"/>
      <c r="FA35" s="393"/>
      <c r="FB35" s="393"/>
      <c r="FC35" s="393"/>
      <c r="FD35" s="393"/>
      <c r="FE35" s="393"/>
      <c r="FF35" s="393"/>
      <c r="FG35" s="393"/>
      <c r="FH35" s="393"/>
      <c r="FI35" s="393"/>
      <c r="FJ35" s="393"/>
      <c r="FK35" s="393"/>
      <c r="FL35" s="393"/>
      <c r="FM35" s="393"/>
      <c r="FN35" s="393"/>
      <c r="FO35" s="393"/>
      <c r="FP35" s="393"/>
      <c r="FQ35" s="393"/>
      <c r="FR35" s="393"/>
      <c r="FS35" s="393"/>
      <c r="FT35" s="393"/>
      <c r="FU35" s="393"/>
      <c r="FV35" s="393"/>
      <c r="FW35" s="393"/>
      <c r="FX35" s="393"/>
      <c r="FY35" s="393"/>
      <c r="FZ35" s="393"/>
      <c r="GA35" s="393"/>
      <c r="GB35" s="393"/>
      <c r="GC35" s="393"/>
      <c r="GD35" s="393"/>
      <c r="GE35" s="393"/>
      <c r="GF35" s="393"/>
      <c r="GG35" s="393"/>
      <c r="GH35" s="394"/>
      <c r="GI35" s="48"/>
    </row>
    <row r="36" spans="1:191" ht="5.45" customHeight="1">
      <c r="A36" s="416" t="s">
        <v>52</v>
      </c>
      <c r="B36" s="417"/>
      <c r="C36" s="504" t="s">
        <v>90</v>
      </c>
      <c r="D36" s="504"/>
      <c r="E36" s="505"/>
      <c r="F36" s="170"/>
      <c r="G36" s="101"/>
      <c r="H36" s="101"/>
      <c r="I36" s="101"/>
      <c r="J36" s="101"/>
      <c r="K36" s="101"/>
      <c r="L36" s="10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66"/>
      <c r="BF36" s="48"/>
      <c r="BH36" s="504" t="s">
        <v>49</v>
      </c>
      <c r="BI36" s="504"/>
      <c r="BJ36" s="505"/>
      <c r="BK36" s="351"/>
      <c r="BL36" s="352"/>
      <c r="BM36" s="352"/>
      <c r="BN36" s="352"/>
      <c r="BO36" s="352"/>
      <c r="BP36" s="352"/>
      <c r="BQ36" s="352"/>
      <c r="BR36" s="352"/>
      <c r="BS36" s="352"/>
      <c r="BT36" s="352"/>
      <c r="BU36" s="352"/>
      <c r="BV36" s="352"/>
      <c r="BW36" s="352"/>
      <c r="BX36" s="352"/>
      <c r="BY36" s="352"/>
      <c r="BZ36" s="352"/>
      <c r="CA36" s="352"/>
      <c r="CB36" s="352"/>
      <c r="CC36" s="352"/>
      <c r="CD36" s="352"/>
      <c r="CE36" s="352"/>
      <c r="CF36" s="352"/>
      <c r="CG36" s="390"/>
      <c r="CH36" s="3"/>
      <c r="CI36" s="464"/>
      <c r="CJ36" s="465"/>
      <c r="CK36" s="466"/>
      <c r="CL36" s="464"/>
      <c r="CM36" s="465"/>
      <c r="CN36" s="466"/>
      <c r="CO36" s="157"/>
      <c r="CP36" s="107"/>
      <c r="CQ36" s="310"/>
      <c r="CR36" s="310"/>
      <c r="CS36" s="310"/>
      <c r="CT36" s="310"/>
      <c r="CU36" s="310"/>
      <c r="CV36" s="310"/>
      <c r="CW36" s="310"/>
      <c r="CX36" s="310"/>
      <c r="CY36" s="310"/>
      <c r="CZ36" s="310"/>
      <c r="DA36" s="310"/>
      <c r="DB36" s="310"/>
      <c r="DC36" s="310"/>
      <c r="DD36" s="310"/>
      <c r="DE36" s="310"/>
      <c r="DF36" s="310"/>
      <c r="DG36" s="310"/>
      <c r="DH36" s="310"/>
      <c r="DI36" s="310"/>
      <c r="DJ36" s="310"/>
      <c r="DK36" s="310"/>
      <c r="DL36" s="310"/>
      <c r="DM36" s="310"/>
      <c r="DN36" s="310"/>
      <c r="DO36" s="310"/>
      <c r="DP36" s="310"/>
      <c r="DQ36" s="310"/>
      <c r="DR36" s="310"/>
      <c r="DS36" s="310"/>
      <c r="DT36" s="310"/>
      <c r="DU36" s="310"/>
      <c r="DV36" s="310"/>
      <c r="DW36" s="310"/>
      <c r="DX36" s="310"/>
      <c r="DY36" s="310"/>
      <c r="DZ36" s="310"/>
      <c r="EA36" s="310"/>
      <c r="EB36" s="310"/>
      <c r="EC36" s="310"/>
      <c r="ED36" s="310"/>
      <c r="EE36" s="310"/>
      <c r="EF36" s="310"/>
      <c r="EG36" s="310"/>
      <c r="EH36" s="310"/>
      <c r="EI36" s="310"/>
      <c r="EJ36" s="310"/>
      <c r="EK36" s="310"/>
      <c r="EL36" s="310"/>
      <c r="EM36" s="310"/>
      <c r="EN36" s="310"/>
      <c r="EO36" s="310"/>
      <c r="EP36" s="310"/>
      <c r="EQ36" s="310"/>
      <c r="ER36" s="311"/>
      <c r="ES36" s="160"/>
      <c r="ET36" s="393"/>
      <c r="EU36" s="393"/>
      <c r="EV36" s="393"/>
      <c r="EW36" s="393"/>
      <c r="EX36" s="393"/>
      <c r="EY36" s="393"/>
      <c r="EZ36" s="393"/>
      <c r="FA36" s="393"/>
      <c r="FB36" s="393"/>
      <c r="FC36" s="393"/>
      <c r="FD36" s="393"/>
      <c r="FE36" s="393"/>
      <c r="FF36" s="393"/>
      <c r="FG36" s="393"/>
      <c r="FH36" s="393"/>
      <c r="FI36" s="393"/>
      <c r="FJ36" s="393"/>
      <c r="FK36" s="393"/>
      <c r="FL36" s="393"/>
      <c r="FM36" s="393"/>
      <c r="FN36" s="393"/>
      <c r="FO36" s="393"/>
      <c r="FP36" s="393"/>
      <c r="FQ36" s="393"/>
      <c r="FR36" s="393"/>
      <c r="FS36" s="393"/>
      <c r="FT36" s="393"/>
      <c r="FU36" s="393"/>
      <c r="FV36" s="393"/>
      <c r="FW36" s="393"/>
      <c r="FX36" s="393"/>
      <c r="FY36" s="393"/>
      <c r="FZ36" s="393"/>
      <c r="GA36" s="393"/>
      <c r="GB36" s="393"/>
      <c r="GC36" s="393"/>
      <c r="GD36" s="393"/>
      <c r="GE36" s="393"/>
      <c r="GF36" s="393"/>
      <c r="GG36" s="393"/>
      <c r="GH36" s="394"/>
      <c r="GI36" s="48"/>
    </row>
    <row r="37" spans="1:191" ht="5.45" customHeight="1">
      <c r="A37" s="416"/>
      <c r="B37" s="417"/>
      <c r="C37" s="504"/>
      <c r="D37" s="504"/>
      <c r="E37" s="505"/>
      <c r="F37" s="170"/>
      <c r="G37" s="569" t="s">
        <v>53</v>
      </c>
      <c r="H37" s="569"/>
      <c r="I37" s="569"/>
      <c r="J37" s="569"/>
      <c r="K37" s="569"/>
      <c r="L37" s="569"/>
      <c r="M37" s="570" t="str">
        <f>入力シート!$D$5</f>
        <v>150-0002</v>
      </c>
      <c r="N37" s="570"/>
      <c r="O37" s="570"/>
      <c r="P37" s="570"/>
      <c r="Q37" s="570"/>
      <c r="R37" s="570"/>
      <c r="S37" s="570"/>
      <c r="T37" s="570"/>
      <c r="U37" s="570"/>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66"/>
      <c r="BF37" s="48"/>
      <c r="BG37" s="117"/>
      <c r="BH37" s="504"/>
      <c r="BI37" s="504"/>
      <c r="BJ37" s="505"/>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8"/>
      <c r="CH37" s="3"/>
      <c r="CI37" s="464"/>
      <c r="CJ37" s="465"/>
      <c r="CK37" s="466"/>
      <c r="CL37" s="464"/>
      <c r="CM37" s="465"/>
      <c r="CN37" s="466"/>
      <c r="CO37" s="456" t="s">
        <v>108</v>
      </c>
      <c r="CP37" s="457"/>
      <c r="CQ37" s="310" t="s">
        <v>19</v>
      </c>
      <c r="CR37" s="310"/>
      <c r="CS37" s="310"/>
      <c r="CT37" s="310"/>
      <c r="CU37" s="310"/>
      <c r="CV37" s="310"/>
      <c r="CW37" s="310"/>
      <c r="CX37" s="310"/>
      <c r="CY37" s="310"/>
      <c r="CZ37" s="310"/>
      <c r="DA37" s="310"/>
      <c r="DB37" s="310"/>
      <c r="DC37" s="310"/>
      <c r="DD37" s="310"/>
      <c r="DE37" s="310"/>
      <c r="DF37" s="310"/>
      <c r="DG37" s="310"/>
      <c r="DH37" s="310"/>
      <c r="DI37" s="310"/>
      <c r="DJ37" s="310"/>
      <c r="DK37" s="310"/>
      <c r="DL37" s="310"/>
      <c r="DM37" s="310"/>
      <c r="DN37" s="310"/>
      <c r="DO37" s="310"/>
      <c r="DP37" s="310"/>
      <c r="DQ37" s="310"/>
      <c r="DR37" s="310"/>
      <c r="DS37" s="310"/>
      <c r="DT37" s="310"/>
      <c r="DU37" s="310"/>
      <c r="DV37" s="310"/>
      <c r="DW37" s="310"/>
      <c r="DX37" s="310"/>
      <c r="DY37" s="310"/>
      <c r="DZ37" s="310"/>
      <c r="EA37" s="310"/>
      <c r="EB37" s="310"/>
      <c r="EC37" s="310"/>
      <c r="ED37" s="310"/>
      <c r="EE37" s="310"/>
      <c r="EF37" s="310"/>
      <c r="EG37" s="310"/>
      <c r="EH37" s="310"/>
      <c r="EI37" s="310"/>
      <c r="EJ37" s="310"/>
      <c r="EK37" s="310"/>
      <c r="EL37" s="310"/>
      <c r="EM37" s="310"/>
      <c r="EN37" s="310"/>
      <c r="EO37" s="310"/>
      <c r="EP37" s="310"/>
      <c r="EQ37" s="310"/>
      <c r="ER37" s="311"/>
      <c r="ES37" s="160"/>
      <c r="ET37" s="393"/>
      <c r="EU37" s="393"/>
      <c r="EV37" s="393"/>
      <c r="EW37" s="393"/>
      <c r="EX37" s="393"/>
      <c r="EY37" s="393"/>
      <c r="EZ37" s="393"/>
      <c r="FA37" s="393"/>
      <c r="FB37" s="393"/>
      <c r="FC37" s="393"/>
      <c r="FD37" s="393"/>
      <c r="FE37" s="393"/>
      <c r="FF37" s="393"/>
      <c r="FG37" s="393"/>
      <c r="FH37" s="393"/>
      <c r="FI37" s="393"/>
      <c r="FJ37" s="393"/>
      <c r="FK37" s="393"/>
      <c r="FL37" s="393"/>
      <c r="FM37" s="393"/>
      <c r="FN37" s="393"/>
      <c r="FO37" s="393"/>
      <c r="FP37" s="393"/>
      <c r="FQ37" s="393"/>
      <c r="FR37" s="393"/>
      <c r="FS37" s="393"/>
      <c r="FT37" s="393"/>
      <c r="FU37" s="393"/>
      <c r="FV37" s="393"/>
      <c r="FW37" s="393"/>
      <c r="FX37" s="393"/>
      <c r="FY37" s="393"/>
      <c r="FZ37" s="393"/>
      <c r="GA37" s="393"/>
      <c r="GB37" s="393"/>
      <c r="GC37" s="393"/>
      <c r="GD37" s="393"/>
      <c r="GE37" s="393"/>
      <c r="GF37" s="393"/>
      <c r="GG37" s="393"/>
      <c r="GH37" s="394"/>
      <c r="GI37" s="48"/>
    </row>
    <row r="38" spans="1:191" ht="5.45" customHeight="1">
      <c r="A38" s="416"/>
      <c r="B38" s="417"/>
      <c r="C38" s="504"/>
      <c r="D38" s="504"/>
      <c r="E38" s="505"/>
      <c r="F38" s="170"/>
      <c r="G38" s="569"/>
      <c r="H38" s="569"/>
      <c r="I38" s="569"/>
      <c r="J38" s="569"/>
      <c r="K38" s="569"/>
      <c r="L38" s="569"/>
      <c r="M38" s="570"/>
      <c r="N38" s="570"/>
      <c r="O38" s="570"/>
      <c r="P38" s="570"/>
      <c r="Q38" s="570"/>
      <c r="R38" s="570"/>
      <c r="S38" s="570"/>
      <c r="T38" s="570"/>
      <c r="U38" s="570"/>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BC38" s="104"/>
      <c r="BD38" s="66"/>
      <c r="BE38" s="66"/>
      <c r="BF38" s="48"/>
      <c r="BG38" s="117"/>
      <c r="BH38" s="504"/>
      <c r="BI38" s="504"/>
      <c r="BJ38" s="505"/>
      <c r="CG38" s="91"/>
      <c r="CH38" s="3"/>
      <c r="CI38" s="464"/>
      <c r="CJ38" s="465"/>
      <c r="CK38" s="466"/>
      <c r="CL38" s="464"/>
      <c r="CM38" s="465"/>
      <c r="CN38" s="466"/>
      <c r="CO38" s="456"/>
      <c r="CP38" s="457"/>
      <c r="CQ38" s="310"/>
      <c r="CR38" s="310"/>
      <c r="CS38" s="310"/>
      <c r="CT38" s="310"/>
      <c r="CU38" s="310"/>
      <c r="CV38" s="310"/>
      <c r="CW38" s="310"/>
      <c r="CX38" s="310"/>
      <c r="CY38" s="310"/>
      <c r="CZ38" s="310"/>
      <c r="DA38" s="310"/>
      <c r="DB38" s="310"/>
      <c r="DC38" s="310"/>
      <c r="DD38" s="310"/>
      <c r="DE38" s="310"/>
      <c r="DF38" s="310"/>
      <c r="DG38" s="310"/>
      <c r="DH38" s="310"/>
      <c r="DI38" s="310"/>
      <c r="DJ38" s="310"/>
      <c r="DK38" s="310"/>
      <c r="DL38" s="310"/>
      <c r="DM38" s="310"/>
      <c r="DN38" s="310"/>
      <c r="DO38" s="310"/>
      <c r="DP38" s="310"/>
      <c r="DQ38" s="310"/>
      <c r="DR38" s="310"/>
      <c r="DS38" s="310"/>
      <c r="DT38" s="310"/>
      <c r="DU38" s="310"/>
      <c r="DV38" s="310"/>
      <c r="DW38" s="310"/>
      <c r="DX38" s="310"/>
      <c r="DY38" s="310"/>
      <c r="DZ38" s="310"/>
      <c r="EA38" s="310"/>
      <c r="EB38" s="310"/>
      <c r="EC38" s="310"/>
      <c r="ED38" s="310"/>
      <c r="EE38" s="310"/>
      <c r="EF38" s="310"/>
      <c r="EG38" s="310"/>
      <c r="EH38" s="310"/>
      <c r="EI38" s="310"/>
      <c r="EJ38" s="310"/>
      <c r="EK38" s="310"/>
      <c r="EL38" s="310"/>
      <c r="EM38" s="310"/>
      <c r="EN38" s="310"/>
      <c r="EO38" s="310"/>
      <c r="EP38" s="310"/>
      <c r="EQ38" s="310"/>
      <c r="ER38" s="311"/>
      <c r="ES38" s="160"/>
      <c r="ET38" s="393"/>
      <c r="EU38" s="393"/>
      <c r="EV38" s="393"/>
      <c r="EW38" s="393"/>
      <c r="EX38" s="393"/>
      <c r="EY38" s="393"/>
      <c r="EZ38" s="393"/>
      <c r="FA38" s="393"/>
      <c r="FB38" s="393"/>
      <c r="FC38" s="393"/>
      <c r="FD38" s="393"/>
      <c r="FE38" s="393"/>
      <c r="FF38" s="393"/>
      <c r="FG38" s="393"/>
      <c r="FH38" s="393"/>
      <c r="FI38" s="393"/>
      <c r="FJ38" s="393"/>
      <c r="FK38" s="393"/>
      <c r="FL38" s="393"/>
      <c r="FM38" s="393"/>
      <c r="FN38" s="393"/>
      <c r="FO38" s="393"/>
      <c r="FP38" s="393"/>
      <c r="FQ38" s="393"/>
      <c r="FR38" s="393"/>
      <c r="FS38" s="393"/>
      <c r="FT38" s="393"/>
      <c r="FU38" s="393"/>
      <c r="FV38" s="393"/>
      <c r="FW38" s="393"/>
      <c r="FX38" s="393"/>
      <c r="FY38" s="393"/>
      <c r="FZ38" s="393"/>
      <c r="GA38" s="393"/>
      <c r="GB38" s="393"/>
      <c r="GC38" s="393"/>
      <c r="GD38" s="393"/>
      <c r="GE38" s="393"/>
      <c r="GF38" s="393"/>
      <c r="GG38" s="393"/>
      <c r="GH38" s="394"/>
      <c r="GI38" s="48"/>
    </row>
    <row r="39" spans="1:191" ht="5.45" customHeight="1">
      <c r="A39" s="416" t="s">
        <v>10</v>
      </c>
      <c r="B39" s="417"/>
      <c r="C39" s="504" t="s">
        <v>91</v>
      </c>
      <c r="D39" s="504"/>
      <c r="E39" s="505"/>
      <c r="F39" s="170"/>
      <c r="G39" s="569"/>
      <c r="H39" s="569"/>
      <c r="I39" s="569"/>
      <c r="J39" s="569"/>
      <c r="K39" s="569"/>
      <c r="L39" s="569"/>
      <c r="M39" s="570"/>
      <c r="N39" s="570"/>
      <c r="O39" s="570"/>
      <c r="P39" s="570"/>
      <c r="Q39" s="570"/>
      <c r="R39" s="570"/>
      <c r="S39" s="570"/>
      <c r="T39" s="570"/>
      <c r="U39" s="570"/>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BA39" s="104"/>
      <c r="BB39" s="104"/>
      <c r="BC39" s="104"/>
      <c r="BD39" s="66"/>
      <c r="BE39" s="66"/>
      <c r="BF39" s="69"/>
      <c r="BG39" s="66"/>
      <c r="BH39" s="66"/>
      <c r="BI39" s="119"/>
      <c r="BJ39" s="70"/>
      <c r="BL39" s="101"/>
      <c r="BM39" s="101"/>
      <c r="BN39" s="100"/>
      <c r="BO39" s="100"/>
      <c r="BP39" s="100"/>
      <c r="BQ39" s="100"/>
      <c r="BR39" s="100"/>
      <c r="BS39" s="100"/>
      <c r="BT39" s="100"/>
      <c r="BU39" s="100"/>
      <c r="BV39" s="100"/>
      <c r="BW39" s="100"/>
      <c r="BX39" s="100"/>
      <c r="BY39" s="100"/>
      <c r="BZ39" s="100"/>
      <c r="CA39" s="100"/>
      <c r="CB39" s="100"/>
      <c r="CC39" s="100"/>
      <c r="CD39" s="100"/>
      <c r="CE39" s="100"/>
      <c r="CF39" s="100"/>
      <c r="CG39" s="95"/>
      <c r="CH39" s="3"/>
      <c r="CI39" s="464"/>
      <c r="CJ39" s="465"/>
      <c r="CK39" s="466"/>
      <c r="CL39" s="464"/>
      <c r="CM39" s="465"/>
      <c r="CN39" s="466"/>
      <c r="CO39" s="159"/>
      <c r="CP39" s="3"/>
      <c r="CQ39" s="393" t="s">
        <v>84</v>
      </c>
      <c r="CR39" s="393"/>
      <c r="CS39" s="310" t="s">
        <v>85</v>
      </c>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10"/>
      <c r="DY39" s="310"/>
      <c r="DZ39" s="310"/>
      <c r="EA39" s="310"/>
      <c r="EB39" s="310"/>
      <c r="EC39" s="310"/>
      <c r="ED39" s="310"/>
      <c r="EE39" s="310"/>
      <c r="EF39" s="310"/>
      <c r="EG39" s="310"/>
      <c r="EH39" s="310"/>
      <c r="EI39" s="310"/>
      <c r="EJ39" s="310"/>
      <c r="EK39" s="310"/>
      <c r="EL39" s="310"/>
      <c r="EM39" s="310"/>
      <c r="EN39" s="310"/>
      <c r="EO39" s="310"/>
      <c r="EP39" s="310"/>
      <c r="EQ39" s="310"/>
      <c r="ER39" s="311"/>
      <c r="ES39" s="160"/>
      <c r="ET39" s="393"/>
      <c r="EU39" s="393"/>
      <c r="EV39" s="393"/>
      <c r="EW39" s="393"/>
      <c r="EX39" s="393"/>
      <c r="EY39" s="393"/>
      <c r="EZ39" s="393"/>
      <c r="FA39" s="393"/>
      <c r="FB39" s="393"/>
      <c r="FC39" s="393"/>
      <c r="FD39" s="393"/>
      <c r="FE39" s="393"/>
      <c r="FF39" s="393"/>
      <c r="FG39" s="393"/>
      <c r="FH39" s="393"/>
      <c r="FI39" s="393"/>
      <c r="FJ39" s="393"/>
      <c r="FK39" s="393"/>
      <c r="FL39" s="393"/>
      <c r="FM39" s="393"/>
      <c r="FN39" s="393"/>
      <c r="FO39" s="393"/>
      <c r="FP39" s="393"/>
      <c r="FQ39" s="393"/>
      <c r="FR39" s="393"/>
      <c r="FS39" s="393"/>
      <c r="FT39" s="393"/>
      <c r="FU39" s="393"/>
      <c r="FV39" s="393"/>
      <c r="FW39" s="393"/>
      <c r="FX39" s="393"/>
      <c r="FY39" s="393"/>
      <c r="FZ39" s="393"/>
      <c r="GA39" s="393"/>
      <c r="GB39" s="393"/>
      <c r="GC39" s="393"/>
      <c r="GD39" s="393"/>
      <c r="GE39" s="393"/>
      <c r="GF39" s="393"/>
      <c r="GG39" s="393"/>
      <c r="GH39" s="394"/>
      <c r="GI39" s="48"/>
    </row>
    <row r="40" spans="1:191" ht="2.85" customHeight="1">
      <c r="A40" s="416"/>
      <c r="B40" s="417"/>
      <c r="C40" s="504"/>
      <c r="D40" s="504"/>
      <c r="E40" s="505"/>
      <c r="G40" s="563" t="str">
        <f>入力シート!$F$5</f>
        <v>渋谷区渋谷１－５－６</v>
      </c>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563"/>
      <c r="AV40" s="563"/>
      <c r="AW40" s="563"/>
      <c r="AX40" s="563"/>
      <c r="AY40" s="563"/>
      <c r="AZ40" s="563"/>
      <c r="BA40" s="563"/>
      <c r="BB40" s="563"/>
      <c r="BC40" s="563"/>
      <c r="BD40" s="563"/>
      <c r="BE40" s="66"/>
      <c r="BF40" s="69"/>
      <c r="BG40" s="66"/>
      <c r="BH40" s="66"/>
      <c r="BI40" s="119"/>
      <c r="BJ40" s="120"/>
      <c r="BK40" s="101"/>
      <c r="BL40" s="101"/>
      <c r="BM40" s="101"/>
      <c r="BN40" s="100"/>
      <c r="BO40" s="100"/>
      <c r="BP40" s="100"/>
      <c r="BQ40" s="100"/>
      <c r="BR40" s="100"/>
      <c r="BS40" s="100"/>
      <c r="BT40" s="100"/>
      <c r="BU40" s="100"/>
      <c r="BV40" s="100"/>
      <c r="BW40" s="100"/>
      <c r="BX40" s="100"/>
      <c r="BY40" s="100"/>
      <c r="BZ40" s="100"/>
      <c r="CA40" s="100"/>
      <c r="CB40" s="100"/>
      <c r="CC40" s="100"/>
      <c r="CD40" s="100"/>
      <c r="CE40" s="100"/>
      <c r="CF40" s="100"/>
      <c r="CG40" s="95"/>
      <c r="CH40" s="3"/>
      <c r="CI40" s="464"/>
      <c r="CJ40" s="465"/>
      <c r="CK40" s="466"/>
      <c r="CL40" s="464"/>
      <c r="CM40" s="465"/>
      <c r="CN40" s="466"/>
      <c r="CO40" s="159"/>
      <c r="CP40" s="3"/>
      <c r="CQ40" s="393"/>
      <c r="CR40" s="393"/>
      <c r="CS40" s="310"/>
      <c r="CT40" s="310"/>
      <c r="CU40" s="310"/>
      <c r="CV40" s="310"/>
      <c r="CW40" s="310"/>
      <c r="CX40" s="310"/>
      <c r="CY40" s="310"/>
      <c r="CZ40" s="310"/>
      <c r="DA40" s="310"/>
      <c r="DB40" s="310"/>
      <c r="DC40" s="310"/>
      <c r="DD40" s="310"/>
      <c r="DE40" s="310"/>
      <c r="DF40" s="310"/>
      <c r="DG40" s="310"/>
      <c r="DH40" s="310"/>
      <c r="DI40" s="310"/>
      <c r="DJ40" s="310"/>
      <c r="DK40" s="310"/>
      <c r="DL40" s="310"/>
      <c r="DM40" s="310"/>
      <c r="DN40" s="310"/>
      <c r="DO40" s="310"/>
      <c r="DP40" s="310"/>
      <c r="DQ40" s="310"/>
      <c r="DR40" s="310"/>
      <c r="DS40" s="310"/>
      <c r="DT40" s="310"/>
      <c r="DU40" s="310"/>
      <c r="DV40" s="310"/>
      <c r="DW40" s="310"/>
      <c r="DX40" s="310"/>
      <c r="DY40" s="310"/>
      <c r="DZ40" s="310"/>
      <c r="EA40" s="310"/>
      <c r="EB40" s="310"/>
      <c r="EC40" s="310"/>
      <c r="ED40" s="310"/>
      <c r="EE40" s="310"/>
      <c r="EF40" s="310"/>
      <c r="EG40" s="310"/>
      <c r="EH40" s="310"/>
      <c r="EI40" s="310"/>
      <c r="EJ40" s="310"/>
      <c r="EK40" s="310"/>
      <c r="EL40" s="310"/>
      <c r="EM40" s="310"/>
      <c r="EN40" s="310"/>
      <c r="EO40" s="310"/>
      <c r="EP40" s="310"/>
      <c r="EQ40" s="310"/>
      <c r="ER40" s="311"/>
      <c r="ES40" s="160"/>
      <c r="ET40" s="393"/>
      <c r="EU40" s="393"/>
      <c r="EV40" s="393"/>
      <c r="EW40" s="393"/>
      <c r="EX40" s="393"/>
      <c r="EY40" s="393"/>
      <c r="EZ40" s="393"/>
      <c r="FA40" s="393"/>
      <c r="FB40" s="393"/>
      <c r="FC40" s="393"/>
      <c r="FD40" s="393"/>
      <c r="FE40" s="393"/>
      <c r="FF40" s="393"/>
      <c r="FG40" s="393"/>
      <c r="FH40" s="393"/>
      <c r="FI40" s="393"/>
      <c r="FJ40" s="393"/>
      <c r="FK40" s="393"/>
      <c r="FL40" s="393"/>
      <c r="FM40" s="393"/>
      <c r="FN40" s="393"/>
      <c r="FO40" s="393"/>
      <c r="FP40" s="393"/>
      <c r="FQ40" s="393"/>
      <c r="FR40" s="393"/>
      <c r="FS40" s="393"/>
      <c r="FT40" s="393"/>
      <c r="FU40" s="393"/>
      <c r="FV40" s="393"/>
      <c r="FW40" s="393"/>
      <c r="FX40" s="393"/>
      <c r="FY40" s="393"/>
      <c r="FZ40" s="393"/>
      <c r="GA40" s="393"/>
      <c r="GB40" s="393"/>
      <c r="GC40" s="393"/>
      <c r="GD40" s="393"/>
      <c r="GE40" s="393"/>
      <c r="GF40" s="393"/>
      <c r="GG40" s="393"/>
      <c r="GH40" s="394"/>
      <c r="GI40" s="48"/>
    </row>
    <row r="41" spans="1:191" ht="2.85" customHeight="1">
      <c r="A41" s="416"/>
      <c r="B41" s="417"/>
      <c r="C41" s="504"/>
      <c r="D41" s="504"/>
      <c r="E41" s="505"/>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66"/>
      <c r="BF41" s="69"/>
      <c r="BG41" s="66"/>
      <c r="BH41" s="66"/>
      <c r="BI41" s="119"/>
      <c r="BJ41" s="120"/>
      <c r="BK41" s="473" t="s">
        <v>120</v>
      </c>
      <c r="BL41" s="473"/>
      <c r="BM41" s="473"/>
      <c r="BN41" s="473"/>
      <c r="BO41" s="473"/>
      <c r="BP41" s="473"/>
      <c r="BQ41" s="473"/>
      <c r="BR41" s="473"/>
      <c r="BS41" s="473"/>
      <c r="BT41" s="473"/>
      <c r="BU41" s="473"/>
      <c r="BV41" s="473"/>
      <c r="BW41" s="473"/>
      <c r="BX41" s="473"/>
      <c r="BY41" s="473"/>
      <c r="BZ41" s="473"/>
      <c r="CA41" s="473"/>
      <c r="CB41" s="473"/>
      <c r="CC41" s="473"/>
      <c r="CD41" s="473"/>
      <c r="CE41" s="473"/>
      <c r="CF41" s="473"/>
      <c r="CG41" s="474"/>
      <c r="CH41" s="3"/>
      <c r="CI41" s="464"/>
      <c r="CJ41" s="465"/>
      <c r="CK41" s="466"/>
      <c r="CL41" s="464"/>
      <c r="CM41" s="465"/>
      <c r="CN41" s="466"/>
      <c r="CO41" s="159"/>
      <c r="CP41" s="3"/>
      <c r="CQ41" s="393"/>
      <c r="CR41" s="393"/>
      <c r="CS41" s="310"/>
      <c r="CT41" s="310"/>
      <c r="CU41" s="310"/>
      <c r="CV41" s="310"/>
      <c r="CW41" s="310"/>
      <c r="CX41" s="310"/>
      <c r="CY41" s="310"/>
      <c r="CZ41" s="310"/>
      <c r="DA41" s="310"/>
      <c r="DB41" s="310"/>
      <c r="DC41" s="310"/>
      <c r="DD41" s="310"/>
      <c r="DE41" s="310"/>
      <c r="DF41" s="310"/>
      <c r="DG41" s="310"/>
      <c r="DH41" s="310"/>
      <c r="DI41" s="310"/>
      <c r="DJ41" s="310"/>
      <c r="DK41" s="310"/>
      <c r="DL41" s="310"/>
      <c r="DM41" s="310"/>
      <c r="DN41" s="310"/>
      <c r="DO41" s="310"/>
      <c r="DP41" s="310"/>
      <c r="DQ41" s="310"/>
      <c r="DR41" s="310"/>
      <c r="DS41" s="310"/>
      <c r="DT41" s="310"/>
      <c r="DU41" s="310"/>
      <c r="DV41" s="310"/>
      <c r="DW41" s="310"/>
      <c r="DX41" s="310"/>
      <c r="DY41" s="310"/>
      <c r="DZ41" s="310"/>
      <c r="EA41" s="310"/>
      <c r="EB41" s="310"/>
      <c r="EC41" s="310"/>
      <c r="ED41" s="310"/>
      <c r="EE41" s="310"/>
      <c r="EF41" s="310"/>
      <c r="EG41" s="310"/>
      <c r="EH41" s="310"/>
      <c r="EI41" s="310"/>
      <c r="EJ41" s="310"/>
      <c r="EK41" s="310"/>
      <c r="EL41" s="310"/>
      <c r="EM41" s="310"/>
      <c r="EN41" s="310"/>
      <c r="EO41" s="310"/>
      <c r="EP41" s="310"/>
      <c r="EQ41" s="310"/>
      <c r="ER41" s="311"/>
      <c r="ES41" s="160"/>
      <c r="ET41" s="393"/>
      <c r="EU41" s="393"/>
      <c r="EV41" s="393"/>
      <c r="EW41" s="393"/>
      <c r="EX41" s="393"/>
      <c r="EY41" s="393"/>
      <c r="EZ41" s="393"/>
      <c r="FA41" s="393"/>
      <c r="FB41" s="393"/>
      <c r="FC41" s="393"/>
      <c r="FD41" s="393"/>
      <c r="FE41" s="393"/>
      <c r="FF41" s="393"/>
      <c r="FG41" s="393"/>
      <c r="FH41" s="393"/>
      <c r="FI41" s="393"/>
      <c r="FJ41" s="393"/>
      <c r="FK41" s="393"/>
      <c r="FL41" s="393"/>
      <c r="FM41" s="393"/>
      <c r="FN41" s="393"/>
      <c r="FO41" s="393"/>
      <c r="FP41" s="393"/>
      <c r="FQ41" s="393"/>
      <c r="FR41" s="393"/>
      <c r="FS41" s="393"/>
      <c r="FT41" s="393"/>
      <c r="FU41" s="393"/>
      <c r="FV41" s="393"/>
      <c r="FW41" s="393"/>
      <c r="FX41" s="393"/>
      <c r="FY41" s="393"/>
      <c r="FZ41" s="393"/>
      <c r="GA41" s="393"/>
      <c r="GB41" s="393"/>
      <c r="GC41" s="393"/>
      <c r="GD41" s="393"/>
      <c r="GE41" s="393"/>
      <c r="GF41" s="393"/>
      <c r="GG41" s="393"/>
      <c r="GH41" s="394"/>
      <c r="GI41" s="48"/>
    </row>
    <row r="42" spans="1:191" ht="5.45" customHeight="1">
      <c r="A42" s="416"/>
      <c r="B42" s="417"/>
      <c r="C42" s="504"/>
      <c r="D42" s="504"/>
      <c r="E42" s="505"/>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66"/>
      <c r="BF42" s="48"/>
      <c r="BH42" s="504" t="s">
        <v>10</v>
      </c>
      <c r="BI42" s="504"/>
      <c r="BJ42" s="505"/>
      <c r="BK42" s="473"/>
      <c r="BL42" s="473"/>
      <c r="BM42" s="473"/>
      <c r="BN42" s="473"/>
      <c r="BO42" s="473"/>
      <c r="BP42" s="473"/>
      <c r="BQ42" s="473"/>
      <c r="BR42" s="473"/>
      <c r="BS42" s="473"/>
      <c r="BT42" s="473"/>
      <c r="BU42" s="473"/>
      <c r="BV42" s="473"/>
      <c r="BW42" s="473"/>
      <c r="BX42" s="473"/>
      <c r="BY42" s="473"/>
      <c r="BZ42" s="473"/>
      <c r="CA42" s="473"/>
      <c r="CB42" s="473"/>
      <c r="CC42" s="473"/>
      <c r="CD42" s="473"/>
      <c r="CE42" s="473"/>
      <c r="CF42" s="473"/>
      <c r="CG42" s="474"/>
      <c r="CH42" s="104"/>
      <c r="CI42" s="464"/>
      <c r="CJ42" s="465"/>
      <c r="CK42" s="466"/>
      <c r="CL42" s="464"/>
      <c r="CM42" s="465"/>
      <c r="CN42" s="466"/>
      <c r="CO42" s="159"/>
      <c r="CP42" s="3"/>
      <c r="CQ42" s="168"/>
      <c r="CR42" s="168"/>
      <c r="CS42" s="310" t="s">
        <v>105</v>
      </c>
      <c r="CT42" s="310"/>
      <c r="CU42" s="310"/>
      <c r="CV42" s="310"/>
      <c r="CW42" s="310"/>
      <c r="CX42" s="310"/>
      <c r="CY42" s="310"/>
      <c r="CZ42" s="310"/>
      <c r="DA42" s="310"/>
      <c r="DB42" s="310"/>
      <c r="DC42" s="310"/>
      <c r="DD42" s="310"/>
      <c r="DE42" s="310"/>
      <c r="DF42" s="310"/>
      <c r="DG42" s="310"/>
      <c r="DH42" s="310"/>
      <c r="DI42" s="310"/>
      <c r="DJ42" s="310"/>
      <c r="DK42" s="310"/>
      <c r="DL42" s="310"/>
      <c r="DM42" s="310"/>
      <c r="DN42" s="310"/>
      <c r="DO42" s="310"/>
      <c r="DP42" s="310"/>
      <c r="DQ42" s="310"/>
      <c r="DR42" s="310"/>
      <c r="DS42" s="310"/>
      <c r="DT42" s="310"/>
      <c r="DU42" s="310"/>
      <c r="DV42" s="310"/>
      <c r="DW42" s="310"/>
      <c r="DX42" s="310"/>
      <c r="DY42" s="310"/>
      <c r="DZ42" s="310"/>
      <c r="EA42" s="310"/>
      <c r="EB42" s="310"/>
      <c r="EC42" s="310"/>
      <c r="ED42" s="310"/>
      <c r="EE42" s="310"/>
      <c r="EF42" s="310"/>
      <c r="EG42" s="310"/>
      <c r="EH42" s="310"/>
      <c r="EI42" s="310"/>
      <c r="EJ42" s="310"/>
      <c r="EK42" s="310"/>
      <c r="EL42" s="310"/>
      <c r="EM42" s="310"/>
      <c r="EN42" s="310"/>
      <c r="EO42" s="310"/>
      <c r="EP42" s="310"/>
      <c r="EQ42" s="310"/>
      <c r="ER42" s="311"/>
      <c r="ES42" s="160"/>
      <c r="ET42" s="393"/>
      <c r="EU42" s="393"/>
      <c r="EV42" s="393"/>
      <c r="EW42" s="393"/>
      <c r="EX42" s="393"/>
      <c r="EY42" s="393"/>
      <c r="EZ42" s="393"/>
      <c r="FA42" s="393"/>
      <c r="FB42" s="393"/>
      <c r="FC42" s="393"/>
      <c r="FD42" s="393"/>
      <c r="FE42" s="393"/>
      <c r="FF42" s="393"/>
      <c r="FG42" s="393"/>
      <c r="FH42" s="393"/>
      <c r="FI42" s="393"/>
      <c r="FJ42" s="393"/>
      <c r="FK42" s="393"/>
      <c r="FL42" s="393"/>
      <c r="FM42" s="393"/>
      <c r="FN42" s="393"/>
      <c r="FO42" s="393"/>
      <c r="FP42" s="393"/>
      <c r="FQ42" s="393"/>
      <c r="FR42" s="393"/>
      <c r="FS42" s="393"/>
      <c r="FT42" s="393"/>
      <c r="FU42" s="393"/>
      <c r="FV42" s="393"/>
      <c r="FW42" s="393"/>
      <c r="FX42" s="393"/>
      <c r="FY42" s="393"/>
      <c r="FZ42" s="393"/>
      <c r="GA42" s="393"/>
      <c r="GB42" s="393"/>
      <c r="GC42" s="393"/>
      <c r="GD42" s="393"/>
      <c r="GE42" s="393"/>
      <c r="GF42" s="393"/>
      <c r="GG42" s="393"/>
      <c r="GH42" s="394"/>
      <c r="GI42" s="48"/>
    </row>
    <row r="43" spans="1:191" ht="5.45" customHeight="1">
      <c r="A43" s="416" t="s">
        <v>143</v>
      </c>
      <c r="B43" s="417"/>
      <c r="C43" s="504" t="s">
        <v>142</v>
      </c>
      <c r="D43" s="504"/>
      <c r="E43" s="505"/>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66"/>
      <c r="BF43" s="48"/>
      <c r="BG43" s="117"/>
      <c r="BH43" s="504"/>
      <c r="BI43" s="504"/>
      <c r="BJ43" s="505"/>
      <c r="BK43" s="473"/>
      <c r="BL43" s="473"/>
      <c r="BM43" s="473"/>
      <c r="BN43" s="473"/>
      <c r="BO43" s="473"/>
      <c r="BP43" s="473"/>
      <c r="BQ43" s="473"/>
      <c r="BR43" s="473"/>
      <c r="BS43" s="473"/>
      <c r="BT43" s="473"/>
      <c r="BU43" s="473"/>
      <c r="BV43" s="473"/>
      <c r="BW43" s="473"/>
      <c r="BX43" s="473"/>
      <c r="BY43" s="473"/>
      <c r="BZ43" s="473"/>
      <c r="CA43" s="473"/>
      <c r="CB43" s="473"/>
      <c r="CC43" s="473"/>
      <c r="CD43" s="473"/>
      <c r="CE43" s="473"/>
      <c r="CF43" s="473"/>
      <c r="CG43" s="474"/>
      <c r="CH43" s="104"/>
      <c r="CI43" s="464"/>
      <c r="CJ43" s="465"/>
      <c r="CK43" s="466"/>
      <c r="CL43" s="464"/>
      <c r="CM43" s="465"/>
      <c r="CN43" s="466"/>
      <c r="CO43" s="159"/>
      <c r="CP43" s="3"/>
      <c r="CQ43" s="168"/>
      <c r="CR43" s="168"/>
      <c r="CS43" s="310"/>
      <c r="CT43" s="310"/>
      <c r="CU43" s="310"/>
      <c r="CV43" s="310"/>
      <c r="CW43" s="310"/>
      <c r="CX43" s="310"/>
      <c r="CY43" s="310"/>
      <c r="CZ43" s="310"/>
      <c r="DA43" s="310"/>
      <c r="DB43" s="310"/>
      <c r="DC43" s="310"/>
      <c r="DD43" s="310"/>
      <c r="DE43" s="310"/>
      <c r="DF43" s="310"/>
      <c r="DG43" s="310"/>
      <c r="DH43" s="310"/>
      <c r="DI43" s="310"/>
      <c r="DJ43" s="310"/>
      <c r="DK43" s="310"/>
      <c r="DL43" s="310"/>
      <c r="DM43" s="310"/>
      <c r="DN43" s="310"/>
      <c r="DO43" s="310"/>
      <c r="DP43" s="310"/>
      <c r="DQ43" s="310"/>
      <c r="DR43" s="310"/>
      <c r="DS43" s="310"/>
      <c r="DT43" s="310"/>
      <c r="DU43" s="310"/>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1"/>
      <c r="ES43" s="160"/>
      <c r="ET43" s="393"/>
      <c r="EU43" s="393"/>
      <c r="EV43" s="393"/>
      <c r="EW43" s="393"/>
      <c r="EX43" s="393"/>
      <c r="EY43" s="393"/>
      <c r="EZ43" s="393"/>
      <c r="FA43" s="393"/>
      <c r="FB43" s="393"/>
      <c r="FC43" s="393"/>
      <c r="FD43" s="393"/>
      <c r="FE43" s="393"/>
      <c r="FF43" s="393"/>
      <c r="FG43" s="393"/>
      <c r="FH43" s="393"/>
      <c r="FI43" s="393"/>
      <c r="FJ43" s="393"/>
      <c r="FK43" s="393"/>
      <c r="FL43" s="393"/>
      <c r="FM43" s="393"/>
      <c r="FN43" s="393"/>
      <c r="FO43" s="393"/>
      <c r="FP43" s="393"/>
      <c r="FQ43" s="393"/>
      <c r="FR43" s="393"/>
      <c r="FS43" s="393"/>
      <c r="FT43" s="393"/>
      <c r="FU43" s="393"/>
      <c r="FV43" s="393"/>
      <c r="FW43" s="393"/>
      <c r="FX43" s="393"/>
      <c r="FY43" s="393"/>
      <c r="FZ43" s="393"/>
      <c r="GA43" s="393"/>
      <c r="GB43" s="393"/>
      <c r="GC43" s="393"/>
      <c r="GD43" s="393"/>
      <c r="GE43" s="393"/>
      <c r="GF43" s="393"/>
      <c r="GG43" s="393"/>
      <c r="GH43" s="394"/>
      <c r="GI43" s="48"/>
    </row>
    <row r="44" spans="1:191" ht="2.85" customHeight="1">
      <c r="A44" s="416"/>
      <c r="B44" s="417"/>
      <c r="C44" s="504"/>
      <c r="D44" s="504"/>
      <c r="E44" s="505"/>
      <c r="F44" s="48"/>
      <c r="J44" s="2"/>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66"/>
      <c r="BE44" s="66"/>
      <c r="BF44" s="48"/>
      <c r="BG44" s="117"/>
      <c r="BH44" s="504"/>
      <c r="BI44" s="504"/>
      <c r="BJ44" s="505"/>
      <c r="BK44" s="473" t="s">
        <v>121</v>
      </c>
      <c r="BL44" s="473"/>
      <c r="BM44" s="473"/>
      <c r="BN44" s="473"/>
      <c r="BO44" s="473"/>
      <c r="BP44" s="473"/>
      <c r="BQ44" s="473"/>
      <c r="BR44" s="473"/>
      <c r="BS44" s="473"/>
      <c r="BT44" s="473"/>
      <c r="BU44" s="473"/>
      <c r="BV44" s="473"/>
      <c r="BW44" s="473"/>
      <c r="BX44" s="473"/>
      <c r="BY44" s="473"/>
      <c r="BZ44" s="473"/>
      <c r="CA44" s="473"/>
      <c r="CB44" s="473"/>
      <c r="CC44" s="473"/>
      <c r="CD44" s="473"/>
      <c r="CE44" s="473"/>
      <c r="CF44" s="473"/>
      <c r="CG44" s="474"/>
      <c r="CH44" s="104"/>
      <c r="CI44" s="464"/>
      <c r="CJ44" s="465"/>
      <c r="CK44" s="466"/>
      <c r="CL44" s="83"/>
      <c r="CM44" s="84"/>
      <c r="CN44" s="85"/>
      <c r="CO44" s="89"/>
      <c r="CP44" s="105"/>
      <c r="CQ44" s="161"/>
      <c r="CR44" s="161"/>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21"/>
      <c r="ES44" s="162"/>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21"/>
      <c r="GI44" s="48"/>
    </row>
    <row r="45" spans="1:191" ht="2.85" customHeight="1">
      <c r="A45" s="416"/>
      <c r="B45" s="417"/>
      <c r="C45" s="504"/>
      <c r="D45" s="504"/>
      <c r="E45" s="505"/>
      <c r="F45" s="48"/>
      <c r="BD45" s="66"/>
      <c r="BE45" s="66"/>
      <c r="BF45" s="48"/>
      <c r="BG45" s="117"/>
      <c r="BH45" s="504"/>
      <c r="BI45" s="504"/>
      <c r="BJ45" s="505"/>
      <c r="BK45" s="473"/>
      <c r="BL45" s="473"/>
      <c r="BM45" s="473"/>
      <c r="BN45" s="473"/>
      <c r="BO45" s="473"/>
      <c r="BP45" s="473"/>
      <c r="BQ45" s="473"/>
      <c r="BR45" s="473"/>
      <c r="BS45" s="473"/>
      <c r="BT45" s="473"/>
      <c r="BU45" s="473"/>
      <c r="BV45" s="473"/>
      <c r="BW45" s="473"/>
      <c r="BX45" s="473"/>
      <c r="BY45" s="473"/>
      <c r="BZ45" s="473"/>
      <c r="CA45" s="473"/>
      <c r="CB45" s="473"/>
      <c r="CC45" s="473"/>
      <c r="CD45" s="473"/>
      <c r="CE45" s="473"/>
      <c r="CF45" s="473"/>
      <c r="CG45" s="474"/>
      <c r="CH45" s="104"/>
      <c r="CI45" s="464"/>
      <c r="CJ45" s="465"/>
      <c r="CK45" s="466"/>
      <c r="CL45" s="46"/>
      <c r="CM45" s="86"/>
      <c r="CN45" s="87"/>
      <c r="CO45" s="163"/>
      <c r="CP45" s="15"/>
      <c r="CQ45" s="564"/>
      <c r="CR45" s="56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90"/>
      <c r="ES45" s="15"/>
      <c r="ET45" s="15"/>
      <c r="EU45" s="15"/>
      <c r="EV45" s="15"/>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4"/>
      <c r="GI45" s="48"/>
    </row>
    <row r="46" spans="1:191" ht="5.45" customHeight="1">
      <c r="A46" s="416"/>
      <c r="B46" s="417"/>
      <c r="C46" s="504"/>
      <c r="D46" s="504"/>
      <c r="E46" s="505"/>
      <c r="F46" s="562" t="s">
        <v>70</v>
      </c>
      <c r="G46" s="563"/>
      <c r="H46" s="563"/>
      <c r="I46" s="563"/>
      <c r="J46" s="563"/>
      <c r="K46" s="563"/>
      <c r="L46" s="563"/>
      <c r="M46" s="563"/>
      <c r="N46" s="563"/>
      <c r="O46" s="563"/>
      <c r="P46" s="563"/>
      <c r="Q46" s="563"/>
      <c r="R46" s="563"/>
      <c r="S46" s="563"/>
      <c r="T46" s="563"/>
      <c r="U46" s="563"/>
      <c r="V46" s="563"/>
      <c r="W46" s="563"/>
      <c r="X46" s="571" t="str">
        <f>入力シート!$D$6</f>
        <v>理事長</v>
      </c>
      <c r="Y46" s="571"/>
      <c r="Z46" s="571"/>
      <c r="AA46" s="571"/>
      <c r="AB46" s="571"/>
      <c r="AC46" s="571"/>
      <c r="AD46" s="571"/>
      <c r="AE46" s="571"/>
      <c r="AF46" s="571"/>
      <c r="AG46" s="571"/>
      <c r="AH46" s="571"/>
      <c r="AI46" s="571"/>
      <c r="AJ46" s="563" t="str">
        <f>入力シート!$F$6</f>
        <v>試験　太郎</v>
      </c>
      <c r="AK46" s="563"/>
      <c r="AL46" s="563"/>
      <c r="AM46" s="563"/>
      <c r="AN46" s="563"/>
      <c r="AO46" s="563"/>
      <c r="AP46" s="563"/>
      <c r="AQ46" s="563"/>
      <c r="AR46" s="563"/>
      <c r="AS46" s="563"/>
      <c r="AT46" s="563"/>
      <c r="AU46" s="563"/>
      <c r="AV46" s="563"/>
      <c r="AW46" s="563"/>
      <c r="AX46" s="563"/>
      <c r="AY46" s="563"/>
      <c r="AZ46" s="563"/>
      <c r="BA46" s="563"/>
      <c r="BB46" s="563"/>
      <c r="BC46" s="563"/>
      <c r="BD46" s="563"/>
      <c r="BE46" s="66"/>
      <c r="BF46" s="48"/>
      <c r="BI46" s="119"/>
      <c r="BJ46" s="120"/>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4"/>
      <c r="CH46" s="3"/>
      <c r="CI46" s="464"/>
      <c r="CJ46" s="465"/>
      <c r="CK46" s="466"/>
      <c r="CL46" s="464" t="s">
        <v>87</v>
      </c>
      <c r="CM46" s="465"/>
      <c r="CN46" s="466"/>
      <c r="CO46" s="456" t="s">
        <v>18</v>
      </c>
      <c r="CP46" s="457"/>
      <c r="CQ46" s="310" t="s">
        <v>86</v>
      </c>
      <c r="CR46" s="310"/>
      <c r="CS46" s="310"/>
      <c r="CT46" s="310"/>
      <c r="CU46" s="310"/>
      <c r="CV46" s="310"/>
      <c r="CW46" s="310"/>
      <c r="CX46" s="310"/>
      <c r="CY46" s="310"/>
      <c r="CZ46" s="310"/>
      <c r="DA46" s="310"/>
      <c r="DB46" s="310"/>
      <c r="DC46" s="310"/>
      <c r="DD46" s="310"/>
      <c r="DE46" s="310"/>
      <c r="DF46" s="310"/>
      <c r="DG46" s="310"/>
      <c r="DH46" s="310"/>
      <c r="DI46" s="310"/>
      <c r="DJ46" s="310"/>
      <c r="DK46" s="310"/>
      <c r="DL46" s="310"/>
      <c r="DM46" s="310"/>
      <c r="DN46" s="310"/>
      <c r="DO46" s="310"/>
      <c r="DP46" s="310"/>
      <c r="DQ46" s="310"/>
      <c r="DR46" s="310"/>
      <c r="DS46" s="310"/>
      <c r="DT46" s="310"/>
      <c r="DU46" s="310"/>
      <c r="DV46" s="310"/>
      <c r="DW46" s="310"/>
      <c r="DX46" s="310"/>
      <c r="DY46" s="310"/>
      <c r="DZ46" s="310"/>
      <c r="EA46" s="310"/>
      <c r="EB46" s="310"/>
      <c r="EC46" s="310"/>
      <c r="ED46" s="310"/>
      <c r="EE46" s="310"/>
      <c r="EF46" s="310"/>
      <c r="EG46" s="310"/>
      <c r="EH46" s="310"/>
      <c r="EI46" s="310"/>
      <c r="EJ46" s="310"/>
      <c r="EK46" s="310"/>
      <c r="EL46" s="310"/>
      <c r="EM46" s="310"/>
      <c r="EN46" s="310"/>
      <c r="EO46" s="310"/>
      <c r="EP46" s="310"/>
      <c r="EQ46" s="310"/>
      <c r="ER46" s="311"/>
      <c r="ES46" s="565" t="s">
        <v>18</v>
      </c>
      <c r="ET46" s="393"/>
      <c r="EU46" s="310" t="s">
        <v>138</v>
      </c>
      <c r="EV46" s="310"/>
      <c r="EW46" s="310"/>
      <c r="EX46" s="310"/>
      <c r="EY46" s="310"/>
      <c r="EZ46" s="310"/>
      <c r="FA46" s="310"/>
      <c r="FB46" s="310"/>
      <c r="FC46" s="310"/>
      <c r="FD46" s="310"/>
      <c r="FE46" s="310"/>
      <c r="FF46" s="310"/>
      <c r="FG46" s="310"/>
      <c r="FH46" s="310"/>
      <c r="FI46" s="310"/>
      <c r="FJ46" s="310"/>
      <c r="FK46" s="310"/>
      <c r="FL46" s="310"/>
      <c r="FM46" s="310"/>
      <c r="FN46" s="310"/>
      <c r="FO46" s="310"/>
      <c r="FP46" s="310"/>
      <c r="FQ46" s="310"/>
      <c r="FR46" s="310"/>
      <c r="FS46" s="310"/>
      <c r="FT46" s="310"/>
      <c r="FU46" s="310"/>
      <c r="FV46" s="310"/>
      <c r="FW46" s="310"/>
      <c r="FX46" s="310"/>
      <c r="FY46" s="310"/>
      <c r="FZ46" s="310"/>
      <c r="GA46" s="310"/>
      <c r="GB46" s="310"/>
      <c r="GC46" s="310"/>
      <c r="GD46" s="310"/>
      <c r="GE46" s="310"/>
      <c r="GF46" s="310"/>
      <c r="GG46" s="310"/>
      <c r="GH46" s="311"/>
      <c r="GI46" s="48"/>
    </row>
    <row r="47" spans="1:191" ht="2.85" customHeight="1">
      <c r="A47" s="416" t="s">
        <v>92</v>
      </c>
      <c r="B47" s="417"/>
      <c r="C47" s="504" t="s">
        <v>89</v>
      </c>
      <c r="D47" s="504"/>
      <c r="E47" s="505"/>
      <c r="F47" s="562"/>
      <c r="G47" s="563"/>
      <c r="H47" s="563"/>
      <c r="I47" s="563"/>
      <c r="J47" s="563"/>
      <c r="K47" s="563"/>
      <c r="L47" s="563"/>
      <c r="M47" s="563"/>
      <c r="N47" s="563"/>
      <c r="O47" s="563"/>
      <c r="P47" s="563"/>
      <c r="Q47" s="563"/>
      <c r="R47" s="563"/>
      <c r="S47" s="563"/>
      <c r="T47" s="563"/>
      <c r="U47" s="563"/>
      <c r="V47" s="563"/>
      <c r="W47" s="563"/>
      <c r="X47" s="571"/>
      <c r="Y47" s="571"/>
      <c r="Z47" s="571"/>
      <c r="AA47" s="571"/>
      <c r="AB47" s="571"/>
      <c r="AC47" s="571"/>
      <c r="AD47" s="571"/>
      <c r="AE47" s="571"/>
      <c r="AF47" s="571"/>
      <c r="AG47" s="571"/>
      <c r="AH47" s="571"/>
      <c r="AI47" s="571"/>
      <c r="AJ47" s="563"/>
      <c r="AK47" s="563"/>
      <c r="AL47" s="563"/>
      <c r="AM47" s="563"/>
      <c r="AN47" s="563"/>
      <c r="AO47" s="563"/>
      <c r="AP47" s="563"/>
      <c r="AQ47" s="563"/>
      <c r="AR47" s="563"/>
      <c r="AS47" s="563"/>
      <c r="AT47" s="563"/>
      <c r="AU47" s="563"/>
      <c r="AV47" s="563"/>
      <c r="AW47" s="563"/>
      <c r="AX47" s="563"/>
      <c r="AY47" s="563"/>
      <c r="AZ47" s="563"/>
      <c r="BA47" s="563"/>
      <c r="BB47" s="563"/>
      <c r="BC47" s="563"/>
      <c r="BD47" s="563"/>
      <c r="BE47" s="66"/>
      <c r="BF47" s="48"/>
      <c r="BI47" s="119"/>
      <c r="BJ47" s="120"/>
      <c r="BK47" s="473"/>
      <c r="BL47" s="473"/>
      <c r="BM47" s="473"/>
      <c r="BN47" s="473"/>
      <c r="BO47" s="473"/>
      <c r="BP47" s="473"/>
      <c r="BQ47" s="473"/>
      <c r="BR47" s="473"/>
      <c r="BS47" s="473"/>
      <c r="BT47" s="473"/>
      <c r="BU47" s="473"/>
      <c r="BV47" s="473"/>
      <c r="BW47" s="473"/>
      <c r="BX47" s="473"/>
      <c r="BY47" s="473"/>
      <c r="BZ47" s="473"/>
      <c r="CA47" s="473"/>
      <c r="CB47" s="473"/>
      <c r="CC47" s="473"/>
      <c r="CD47" s="473"/>
      <c r="CE47" s="473"/>
      <c r="CF47" s="473"/>
      <c r="CG47" s="474"/>
      <c r="CH47" s="3"/>
      <c r="CI47" s="464"/>
      <c r="CJ47" s="465"/>
      <c r="CK47" s="466"/>
      <c r="CL47" s="464"/>
      <c r="CM47" s="465"/>
      <c r="CN47" s="466"/>
      <c r="CO47" s="456"/>
      <c r="CP47" s="457"/>
      <c r="CQ47" s="310"/>
      <c r="CR47" s="310"/>
      <c r="CS47" s="310"/>
      <c r="CT47" s="310"/>
      <c r="CU47" s="310"/>
      <c r="CV47" s="310"/>
      <c r="CW47" s="310"/>
      <c r="CX47" s="310"/>
      <c r="CY47" s="310"/>
      <c r="CZ47" s="310"/>
      <c r="DA47" s="310"/>
      <c r="DB47" s="310"/>
      <c r="DC47" s="310"/>
      <c r="DD47" s="310"/>
      <c r="DE47" s="310"/>
      <c r="DF47" s="310"/>
      <c r="DG47" s="310"/>
      <c r="DH47" s="310"/>
      <c r="DI47" s="310"/>
      <c r="DJ47" s="310"/>
      <c r="DK47" s="310"/>
      <c r="DL47" s="310"/>
      <c r="DM47" s="310"/>
      <c r="DN47" s="310"/>
      <c r="DO47" s="310"/>
      <c r="DP47" s="310"/>
      <c r="DQ47" s="310"/>
      <c r="DR47" s="310"/>
      <c r="DS47" s="310"/>
      <c r="DT47" s="310"/>
      <c r="DU47" s="310"/>
      <c r="DV47" s="310"/>
      <c r="DW47" s="310"/>
      <c r="DX47" s="310"/>
      <c r="DY47" s="310"/>
      <c r="DZ47" s="310"/>
      <c r="EA47" s="310"/>
      <c r="EB47" s="310"/>
      <c r="EC47" s="310"/>
      <c r="ED47" s="310"/>
      <c r="EE47" s="310"/>
      <c r="EF47" s="310"/>
      <c r="EG47" s="310"/>
      <c r="EH47" s="310"/>
      <c r="EI47" s="310"/>
      <c r="EJ47" s="310"/>
      <c r="EK47" s="310"/>
      <c r="EL47" s="310"/>
      <c r="EM47" s="310"/>
      <c r="EN47" s="310"/>
      <c r="EO47" s="310"/>
      <c r="EP47" s="310"/>
      <c r="EQ47" s="310"/>
      <c r="ER47" s="311"/>
      <c r="ES47" s="565"/>
      <c r="ET47" s="393"/>
      <c r="EU47" s="310"/>
      <c r="EV47" s="310"/>
      <c r="EW47" s="310"/>
      <c r="EX47" s="310"/>
      <c r="EY47" s="310"/>
      <c r="EZ47" s="310"/>
      <c r="FA47" s="310"/>
      <c r="FB47" s="310"/>
      <c r="FC47" s="310"/>
      <c r="FD47" s="310"/>
      <c r="FE47" s="310"/>
      <c r="FF47" s="310"/>
      <c r="FG47" s="310"/>
      <c r="FH47" s="310"/>
      <c r="FI47" s="310"/>
      <c r="FJ47" s="310"/>
      <c r="FK47" s="310"/>
      <c r="FL47" s="310"/>
      <c r="FM47" s="310"/>
      <c r="FN47" s="310"/>
      <c r="FO47" s="310"/>
      <c r="FP47" s="310"/>
      <c r="FQ47" s="310"/>
      <c r="FR47" s="310"/>
      <c r="FS47" s="310"/>
      <c r="FT47" s="310"/>
      <c r="FU47" s="310"/>
      <c r="FV47" s="310"/>
      <c r="FW47" s="310"/>
      <c r="FX47" s="310"/>
      <c r="FY47" s="310"/>
      <c r="FZ47" s="310"/>
      <c r="GA47" s="310"/>
      <c r="GB47" s="310"/>
      <c r="GC47" s="310"/>
      <c r="GD47" s="310"/>
      <c r="GE47" s="310"/>
      <c r="GF47" s="310"/>
      <c r="GG47" s="310"/>
      <c r="GH47" s="311"/>
      <c r="GI47" s="48"/>
    </row>
    <row r="48" spans="1:191" ht="2.85" customHeight="1">
      <c r="A48" s="416"/>
      <c r="B48" s="417"/>
      <c r="C48" s="504"/>
      <c r="D48" s="504"/>
      <c r="E48" s="505"/>
      <c r="F48" s="562"/>
      <c r="G48" s="563"/>
      <c r="H48" s="563"/>
      <c r="I48" s="563"/>
      <c r="J48" s="563"/>
      <c r="K48" s="563"/>
      <c r="L48" s="563"/>
      <c r="M48" s="563"/>
      <c r="N48" s="563"/>
      <c r="O48" s="563"/>
      <c r="P48" s="563"/>
      <c r="Q48" s="563"/>
      <c r="R48" s="563"/>
      <c r="S48" s="563"/>
      <c r="T48" s="563"/>
      <c r="U48" s="563"/>
      <c r="V48" s="563"/>
      <c r="W48" s="563"/>
      <c r="X48" s="571"/>
      <c r="Y48" s="571"/>
      <c r="Z48" s="571"/>
      <c r="AA48" s="571"/>
      <c r="AB48" s="571"/>
      <c r="AC48" s="571"/>
      <c r="AD48" s="571"/>
      <c r="AE48" s="571"/>
      <c r="AF48" s="571"/>
      <c r="AG48" s="571"/>
      <c r="AH48" s="571"/>
      <c r="AI48" s="571"/>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66"/>
      <c r="BF48" s="48"/>
      <c r="BI48" s="119"/>
      <c r="BJ48" s="120"/>
      <c r="BK48" s="473" t="s">
        <v>125</v>
      </c>
      <c r="BL48" s="473"/>
      <c r="BM48" s="473"/>
      <c r="BN48" s="473"/>
      <c r="BO48" s="473"/>
      <c r="BP48" s="473"/>
      <c r="BQ48" s="473"/>
      <c r="BR48" s="473"/>
      <c r="BS48" s="473"/>
      <c r="BT48" s="473"/>
      <c r="BU48" s="473"/>
      <c r="BV48" s="473"/>
      <c r="BW48" s="473"/>
      <c r="BX48" s="473"/>
      <c r="BY48" s="473"/>
      <c r="BZ48" s="473"/>
      <c r="CA48" s="473"/>
      <c r="CB48" s="473"/>
      <c r="CC48" s="473"/>
      <c r="CD48" s="473"/>
      <c r="CE48" s="473"/>
      <c r="CF48" s="473"/>
      <c r="CG48" s="474"/>
      <c r="CH48" s="3"/>
      <c r="CI48" s="464"/>
      <c r="CJ48" s="465"/>
      <c r="CK48" s="466"/>
      <c r="CL48" s="464"/>
      <c r="CM48" s="465"/>
      <c r="CN48" s="466"/>
      <c r="CO48" s="456"/>
      <c r="CP48" s="457"/>
      <c r="CQ48" s="310"/>
      <c r="CR48" s="310"/>
      <c r="CS48" s="310"/>
      <c r="CT48" s="310"/>
      <c r="CU48" s="310"/>
      <c r="CV48" s="310"/>
      <c r="CW48" s="310"/>
      <c r="CX48" s="310"/>
      <c r="CY48" s="310"/>
      <c r="CZ48" s="310"/>
      <c r="DA48" s="310"/>
      <c r="DB48" s="310"/>
      <c r="DC48" s="310"/>
      <c r="DD48" s="310"/>
      <c r="DE48" s="310"/>
      <c r="DF48" s="310"/>
      <c r="DG48" s="310"/>
      <c r="DH48" s="310"/>
      <c r="DI48" s="310"/>
      <c r="DJ48" s="310"/>
      <c r="DK48" s="310"/>
      <c r="DL48" s="310"/>
      <c r="DM48" s="310"/>
      <c r="DN48" s="310"/>
      <c r="DO48" s="310"/>
      <c r="DP48" s="310"/>
      <c r="DQ48" s="310"/>
      <c r="DR48" s="310"/>
      <c r="DS48" s="310"/>
      <c r="DT48" s="310"/>
      <c r="DU48" s="310"/>
      <c r="DV48" s="310"/>
      <c r="DW48" s="310"/>
      <c r="DX48" s="310"/>
      <c r="DY48" s="310"/>
      <c r="DZ48" s="310"/>
      <c r="EA48" s="310"/>
      <c r="EB48" s="310"/>
      <c r="EC48" s="310"/>
      <c r="ED48" s="310"/>
      <c r="EE48" s="310"/>
      <c r="EF48" s="310"/>
      <c r="EG48" s="310"/>
      <c r="EH48" s="310"/>
      <c r="EI48" s="310"/>
      <c r="EJ48" s="310"/>
      <c r="EK48" s="310"/>
      <c r="EL48" s="310"/>
      <c r="EM48" s="310"/>
      <c r="EN48" s="310"/>
      <c r="EO48" s="310"/>
      <c r="EP48" s="310"/>
      <c r="EQ48" s="310"/>
      <c r="ER48" s="311"/>
      <c r="ES48" s="565"/>
      <c r="ET48" s="393"/>
      <c r="EU48" s="310"/>
      <c r="EV48" s="310"/>
      <c r="EW48" s="310"/>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1"/>
      <c r="GI48" s="48"/>
    </row>
    <row r="49" spans="1:191" ht="5.45" customHeight="1">
      <c r="A49" s="416"/>
      <c r="B49" s="417"/>
      <c r="C49" s="504"/>
      <c r="D49" s="504"/>
      <c r="E49" s="505"/>
      <c r="F49" s="562"/>
      <c r="G49" s="563"/>
      <c r="H49" s="563"/>
      <c r="I49" s="563"/>
      <c r="J49" s="563"/>
      <c r="K49" s="563"/>
      <c r="L49" s="563"/>
      <c r="M49" s="563"/>
      <c r="N49" s="563"/>
      <c r="O49" s="563"/>
      <c r="P49" s="563"/>
      <c r="Q49" s="563"/>
      <c r="R49" s="563"/>
      <c r="S49" s="563"/>
      <c r="T49" s="563"/>
      <c r="U49" s="563"/>
      <c r="V49" s="563"/>
      <c r="W49" s="563"/>
      <c r="X49" s="571"/>
      <c r="Y49" s="571"/>
      <c r="Z49" s="571"/>
      <c r="AA49" s="571"/>
      <c r="AB49" s="571"/>
      <c r="AC49" s="571"/>
      <c r="AD49" s="571"/>
      <c r="AE49" s="571"/>
      <c r="AF49" s="571"/>
      <c r="AG49" s="571"/>
      <c r="AH49" s="571"/>
      <c r="AI49" s="571"/>
      <c r="AJ49" s="563"/>
      <c r="AK49" s="563"/>
      <c r="AL49" s="563"/>
      <c r="AM49" s="563"/>
      <c r="AN49" s="563"/>
      <c r="AO49" s="563"/>
      <c r="AP49" s="563"/>
      <c r="AQ49" s="563"/>
      <c r="AR49" s="563"/>
      <c r="AS49" s="563"/>
      <c r="AT49" s="563"/>
      <c r="AU49" s="563"/>
      <c r="AV49" s="563"/>
      <c r="AW49" s="563"/>
      <c r="AX49" s="563"/>
      <c r="AY49" s="563"/>
      <c r="AZ49" s="563"/>
      <c r="BA49" s="563"/>
      <c r="BB49" s="563"/>
      <c r="BC49" s="563"/>
      <c r="BD49" s="563"/>
      <c r="BE49" s="66"/>
      <c r="BF49" s="48"/>
      <c r="BI49" s="119"/>
      <c r="BJ49" s="120"/>
      <c r="BK49" s="473"/>
      <c r="BL49" s="473"/>
      <c r="BM49" s="473"/>
      <c r="BN49" s="473"/>
      <c r="BO49" s="473"/>
      <c r="BP49" s="473"/>
      <c r="BQ49" s="473"/>
      <c r="BR49" s="473"/>
      <c r="BS49" s="473"/>
      <c r="BT49" s="473"/>
      <c r="BU49" s="473"/>
      <c r="BV49" s="473"/>
      <c r="BW49" s="473"/>
      <c r="BX49" s="473"/>
      <c r="BY49" s="473"/>
      <c r="BZ49" s="473"/>
      <c r="CA49" s="473"/>
      <c r="CB49" s="473"/>
      <c r="CC49" s="473"/>
      <c r="CD49" s="473"/>
      <c r="CE49" s="473"/>
      <c r="CF49" s="473"/>
      <c r="CG49" s="474"/>
      <c r="CH49" s="3"/>
      <c r="CI49" s="464"/>
      <c r="CJ49" s="465"/>
      <c r="CK49" s="466"/>
      <c r="CL49" s="464"/>
      <c r="CM49" s="465"/>
      <c r="CN49" s="466"/>
      <c r="CO49" s="456" t="s">
        <v>18</v>
      </c>
      <c r="CP49" s="457"/>
      <c r="CQ49" s="458" t="s">
        <v>137</v>
      </c>
      <c r="CR49" s="458"/>
      <c r="CS49" s="458"/>
      <c r="CT49" s="458"/>
      <c r="CU49" s="458"/>
      <c r="CV49" s="458"/>
      <c r="CW49" s="458"/>
      <c r="CX49" s="458"/>
      <c r="CY49" s="458"/>
      <c r="CZ49" s="458"/>
      <c r="DA49" s="458"/>
      <c r="DB49" s="458"/>
      <c r="DC49" s="458"/>
      <c r="DD49" s="458"/>
      <c r="DE49" s="458"/>
      <c r="DF49" s="458"/>
      <c r="DG49" s="458"/>
      <c r="DH49" s="458"/>
      <c r="DI49" s="458"/>
      <c r="DJ49" s="458"/>
      <c r="DK49" s="458"/>
      <c r="DL49" s="458"/>
      <c r="DM49" s="458"/>
      <c r="DN49" s="458"/>
      <c r="DO49" s="458"/>
      <c r="DP49" s="458"/>
      <c r="DQ49" s="458"/>
      <c r="DR49" s="458"/>
      <c r="DS49" s="458"/>
      <c r="DT49" s="458"/>
      <c r="DU49" s="458"/>
      <c r="DV49" s="458"/>
      <c r="DW49" s="458"/>
      <c r="DX49" s="458"/>
      <c r="DY49" s="458"/>
      <c r="DZ49" s="458"/>
      <c r="EA49" s="458"/>
      <c r="EB49" s="458"/>
      <c r="EC49" s="458"/>
      <c r="ED49" s="458"/>
      <c r="EE49" s="458"/>
      <c r="EF49" s="458"/>
      <c r="EG49" s="458"/>
      <c r="EH49" s="458"/>
      <c r="EI49" s="458"/>
      <c r="EJ49" s="458"/>
      <c r="EK49" s="458"/>
      <c r="EL49" s="458"/>
      <c r="EM49" s="458"/>
      <c r="EN49" s="458"/>
      <c r="EO49" s="458"/>
      <c r="EP49" s="458"/>
      <c r="EQ49" s="458"/>
      <c r="ER49" s="459"/>
      <c r="ES49" s="23"/>
      <c r="ET49" s="47"/>
      <c r="EU49" s="310" t="s">
        <v>133</v>
      </c>
      <c r="EV49" s="310"/>
      <c r="EW49" s="310"/>
      <c r="EX49" s="310"/>
      <c r="EY49" s="310"/>
      <c r="EZ49" s="310"/>
      <c r="FA49" s="310"/>
      <c r="FB49" s="310"/>
      <c r="FC49" s="310"/>
      <c r="FD49" s="310"/>
      <c r="FE49" s="310"/>
      <c r="FF49" s="310"/>
      <c r="FG49" s="310"/>
      <c r="FH49" s="310"/>
      <c r="FI49" s="310"/>
      <c r="FJ49" s="310"/>
      <c r="FK49" s="310"/>
      <c r="FL49" s="310"/>
      <c r="FM49" s="310"/>
      <c r="FN49" s="310"/>
      <c r="FO49" s="310"/>
      <c r="FP49" s="310"/>
      <c r="FQ49" s="310"/>
      <c r="FR49" s="310"/>
      <c r="FS49" s="310"/>
      <c r="FT49" s="310"/>
      <c r="FU49" s="310"/>
      <c r="FV49" s="310"/>
      <c r="FW49" s="310"/>
      <c r="FX49" s="310"/>
      <c r="FY49" s="310"/>
      <c r="FZ49" s="310"/>
      <c r="GA49" s="310"/>
      <c r="GB49" s="310"/>
      <c r="GC49" s="310"/>
      <c r="GD49" s="310"/>
      <c r="GE49" s="310"/>
      <c r="GF49" s="310"/>
      <c r="GG49" s="310"/>
      <c r="GH49" s="311"/>
      <c r="GI49" s="48"/>
    </row>
    <row r="50" spans="1:191" ht="5.45" customHeight="1">
      <c r="A50" s="566"/>
      <c r="B50" s="567"/>
      <c r="C50" s="504"/>
      <c r="D50" s="504"/>
      <c r="E50" s="505"/>
      <c r="F50" s="33"/>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68"/>
      <c r="BE50" s="68"/>
      <c r="BF50" s="33"/>
      <c r="BG50" s="34"/>
      <c r="BH50" s="34"/>
      <c r="BI50" s="121"/>
      <c r="BJ50" s="122"/>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9"/>
      <c r="CH50" s="3"/>
      <c r="CI50" s="464"/>
      <c r="CJ50" s="465"/>
      <c r="CK50" s="466"/>
      <c r="CL50" s="464"/>
      <c r="CM50" s="465"/>
      <c r="CN50" s="466"/>
      <c r="CO50" s="456"/>
      <c r="CP50" s="457"/>
      <c r="CQ50" s="458"/>
      <c r="CR50" s="458"/>
      <c r="CS50" s="458"/>
      <c r="CT50" s="458"/>
      <c r="CU50" s="458"/>
      <c r="CV50" s="458"/>
      <c r="CW50" s="458"/>
      <c r="CX50" s="458"/>
      <c r="CY50" s="458"/>
      <c r="CZ50" s="458"/>
      <c r="DA50" s="458"/>
      <c r="DB50" s="458"/>
      <c r="DC50" s="458"/>
      <c r="DD50" s="458"/>
      <c r="DE50" s="458"/>
      <c r="DF50" s="458"/>
      <c r="DG50" s="458"/>
      <c r="DH50" s="458"/>
      <c r="DI50" s="458"/>
      <c r="DJ50" s="458"/>
      <c r="DK50" s="458"/>
      <c r="DL50" s="458"/>
      <c r="DM50" s="458"/>
      <c r="DN50" s="458"/>
      <c r="DO50" s="458"/>
      <c r="DP50" s="458"/>
      <c r="DQ50" s="458"/>
      <c r="DR50" s="458"/>
      <c r="DS50" s="458"/>
      <c r="DT50" s="458"/>
      <c r="DU50" s="458"/>
      <c r="DV50" s="458"/>
      <c r="DW50" s="458"/>
      <c r="DX50" s="458"/>
      <c r="DY50" s="458"/>
      <c r="DZ50" s="458"/>
      <c r="EA50" s="458"/>
      <c r="EB50" s="458"/>
      <c r="EC50" s="458"/>
      <c r="ED50" s="458"/>
      <c r="EE50" s="458"/>
      <c r="EF50" s="458"/>
      <c r="EG50" s="458"/>
      <c r="EH50" s="458"/>
      <c r="EI50" s="458"/>
      <c r="EJ50" s="458"/>
      <c r="EK50" s="458"/>
      <c r="EL50" s="458"/>
      <c r="EM50" s="458"/>
      <c r="EN50" s="458"/>
      <c r="EO50" s="458"/>
      <c r="EP50" s="458"/>
      <c r="EQ50" s="458"/>
      <c r="ER50" s="459"/>
      <c r="ES50" s="23"/>
      <c r="ET50" s="47"/>
      <c r="EU50" s="310"/>
      <c r="EV50" s="310"/>
      <c r="EW50" s="310"/>
      <c r="EX50" s="310"/>
      <c r="EY50" s="310"/>
      <c r="EZ50" s="310"/>
      <c r="FA50" s="310"/>
      <c r="FB50" s="310"/>
      <c r="FC50" s="310"/>
      <c r="FD50" s="310"/>
      <c r="FE50" s="310"/>
      <c r="FF50" s="310"/>
      <c r="FG50" s="310"/>
      <c r="FH50" s="310"/>
      <c r="FI50" s="310"/>
      <c r="FJ50" s="310"/>
      <c r="FK50" s="310"/>
      <c r="FL50" s="310"/>
      <c r="FM50" s="310"/>
      <c r="FN50" s="310"/>
      <c r="FO50" s="310"/>
      <c r="FP50" s="310"/>
      <c r="FQ50" s="310"/>
      <c r="FR50" s="310"/>
      <c r="FS50" s="310"/>
      <c r="FT50" s="310"/>
      <c r="FU50" s="310"/>
      <c r="FV50" s="310"/>
      <c r="FW50" s="310"/>
      <c r="FX50" s="310"/>
      <c r="FY50" s="310"/>
      <c r="FZ50" s="310"/>
      <c r="GA50" s="310"/>
      <c r="GB50" s="310"/>
      <c r="GC50" s="310"/>
      <c r="GD50" s="310"/>
      <c r="GE50" s="310"/>
      <c r="GF50" s="310"/>
      <c r="GG50" s="310"/>
      <c r="GH50" s="311"/>
      <c r="GI50" s="48"/>
    </row>
    <row r="51" spans="1:191" ht="5.45" customHeight="1">
      <c r="A51" s="503" t="s">
        <v>44</v>
      </c>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t="s">
        <v>45</v>
      </c>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t="s">
        <v>46</v>
      </c>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5"/>
      <c r="BZ51" s="395"/>
      <c r="CA51" s="395"/>
      <c r="CB51" s="395"/>
      <c r="CC51" s="395"/>
      <c r="CD51" s="395"/>
      <c r="CE51" s="395"/>
      <c r="CF51" s="395"/>
      <c r="CG51" s="396"/>
      <c r="CH51" s="3"/>
      <c r="CI51" s="464"/>
      <c r="CJ51" s="465"/>
      <c r="CK51" s="466"/>
      <c r="CL51" s="464"/>
      <c r="CM51" s="465"/>
      <c r="CN51" s="466"/>
      <c r="CO51" s="159"/>
      <c r="CP51" s="47"/>
      <c r="CQ51" s="458" t="s">
        <v>128</v>
      </c>
      <c r="CR51" s="458"/>
      <c r="CS51" s="458"/>
      <c r="CT51" s="458"/>
      <c r="CU51" s="458"/>
      <c r="CV51" s="458"/>
      <c r="CW51" s="458"/>
      <c r="CX51" s="458"/>
      <c r="CY51" s="458"/>
      <c r="CZ51" s="458"/>
      <c r="DA51" s="458"/>
      <c r="DB51" s="458"/>
      <c r="DC51" s="458"/>
      <c r="DD51" s="458"/>
      <c r="DE51" s="458"/>
      <c r="DF51" s="458"/>
      <c r="DG51" s="458"/>
      <c r="DH51" s="458"/>
      <c r="DI51" s="458"/>
      <c r="DJ51" s="458"/>
      <c r="DK51" s="458"/>
      <c r="DL51" s="458"/>
      <c r="DM51" s="458"/>
      <c r="DN51" s="458"/>
      <c r="DO51" s="458"/>
      <c r="DP51" s="458"/>
      <c r="DQ51" s="458"/>
      <c r="DR51" s="458"/>
      <c r="DS51" s="458"/>
      <c r="DT51" s="458"/>
      <c r="DU51" s="458"/>
      <c r="DV51" s="458"/>
      <c r="DW51" s="458"/>
      <c r="DX51" s="458"/>
      <c r="DY51" s="458"/>
      <c r="DZ51" s="458"/>
      <c r="EA51" s="458"/>
      <c r="EB51" s="458"/>
      <c r="EC51" s="458"/>
      <c r="ED51" s="458"/>
      <c r="EE51" s="458"/>
      <c r="EF51" s="458"/>
      <c r="EG51" s="458"/>
      <c r="EH51" s="458"/>
      <c r="EI51" s="458"/>
      <c r="EJ51" s="458"/>
      <c r="EK51" s="458"/>
      <c r="EL51" s="458"/>
      <c r="EM51" s="458"/>
      <c r="EN51" s="458"/>
      <c r="EO51" s="458"/>
      <c r="EP51" s="458"/>
      <c r="EQ51" s="458"/>
      <c r="ER51" s="459"/>
      <c r="ES51" s="23"/>
      <c r="ET51" s="23"/>
      <c r="EU51" s="457" t="s">
        <v>18</v>
      </c>
      <c r="EV51" s="457"/>
      <c r="EW51" s="393" t="s">
        <v>115</v>
      </c>
      <c r="EX51" s="393"/>
      <c r="EY51" s="393"/>
      <c r="EZ51" s="393"/>
      <c r="FA51" s="393"/>
      <c r="FB51" s="393"/>
      <c r="FC51" s="393"/>
      <c r="FD51" s="393"/>
      <c r="FE51" s="393"/>
      <c r="FF51" s="393"/>
      <c r="FG51" s="393"/>
      <c r="FH51" s="393"/>
      <c r="FI51" s="393"/>
      <c r="FJ51" s="393"/>
      <c r="FK51" s="393"/>
      <c r="FL51" s="393"/>
      <c r="FM51" s="310" t="s">
        <v>127</v>
      </c>
      <c r="FN51" s="310"/>
      <c r="FO51" s="310"/>
      <c r="FP51" s="310"/>
      <c r="FQ51" s="310"/>
      <c r="FR51" s="310"/>
      <c r="FS51" s="310"/>
      <c r="FT51" s="310"/>
      <c r="FU51" s="310"/>
      <c r="FV51" s="310"/>
      <c r="FW51" s="310"/>
      <c r="FX51" s="310"/>
      <c r="FY51" s="310"/>
      <c r="FZ51" s="310"/>
      <c r="GA51" s="310"/>
      <c r="GB51" s="310"/>
      <c r="GC51" s="310"/>
      <c r="GD51" s="310"/>
      <c r="GE51" s="310"/>
      <c r="GF51" s="310"/>
      <c r="GG51" s="310"/>
      <c r="GH51" s="311"/>
      <c r="GI51" s="48"/>
    </row>
    <row r="52" spans="1:191" ht="5.45" customHeight="1">
      <c r="A52" s="503"/>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6"/>
      <c r="CH52" s="3"/>
      <c r="CI52" s="464"/>
      <c r="CJ52" s="465"/>
      <c r="CK52" s="466"/>
      <c r="CL52" s="464"/>
      <c r="CM52" s="465"/>
      <c r="CN52" s="466"/>
      <c r="CO52" s="159"/>
      <c r="CP52" s="47"/>
      <c r="CQ52" s="458"/>
      <c r="CR52" s="458"/>
      <c r="CS52" s="458"/>
      <c r="CT52" s="458"/>
      <c r="CU52" s="458"/>
      <c r="CV52" s="458"/>
      <c r="CW52" s="458"/>
      <c r="CX52" s="458"/>
      <c r="CY52" s="458"/>
      <c r="CZ52" s="458"/>
      <c r="DA52" s="458"/>
      <c r="DB52" s="458"/>
      <c r="DC52" s="458"/>
      <c r="DD52" s="458"/>
      <c r="DE52" s="458"/>
      <c r="DF52" s="458"/>
      <c r="DG52" s="458"/>
      <c r="DH52" s="458"/>
      <c r="DI52" s="458"/>
      <c r="DJ52" s="458"/>
      <c r="DK52" s="458"/>
      <c r="DL52" s="458"/>
      <c r="DM52" s="458"/>
      <c r="DN52" s="458"/>
      <c r="DO52" s="458"/>
      <c r="DP52" s="458"/>
      <c r="DQ52" s="458"/>
      <c r="DR52" s="458"/>
      <c r="DS52" s="458"/>
      <c r="DT52" s="458"/>
      <c r="DU52" s="458"/>
      <c r="DV52" s="458"/>
      <c r="DW52" s="458"/>
      <c r="DX52" s="458"/>
      <c r="DY52" s="458"/>
      <c r="DZ52" s="458"/>
      <c r="EA52" s="458"/>
      <c r="EB52" s="458"/>
      <c r="EC52" s="458"/>
      <c r="ED52" s="458"/>
      <c r="EE52" s="458"/>
      <c r="EF52" s="458"/>
      <c r="EG52" s="458"/>
      <c r="EH52" s="458"/>
      <c r="EI52" s="458"/>
      <c r="EJ52" s="458"/>
      <c r="EK52" s="458"/>
      <c r="EL52" s="458"/>
      <c r="EM52" s="458"/>
      <c r="EN52" s="458"/>
      <c r="EO52" s="458"/>
      <c r="EP52" s="458"/>
      <c r="EQ52" s="458"/>
      <c r="ER52" s="459"/>
      <c r="ES52" s="23"/>
      <c r="ET52" s="23"/>
      <c r="EU52" s="457"/>
      <c r="EV52" s="457"/>
      <c r="EW52" s="393"/>
      <c r="EX52" s="393"/>
      <c r="EY52" s="393"/>
      <c r="EZ52" s="393"/>
      <c r="FA52" s="393"/>
      <c r="FB52" s="393"/>
      <c r="FC52" s="393"/>
      <c r="FD52" s="393"/>
      <c r="FE52" s="393"/>
      <c r="FF52" s="393"/>
      <c r="FG52" s="393"/>
      <c r="FH52" s="393"/>
      <c r="FI52" s="393"/>
      <c r="FJ52" s="393"/>
      <c r="FK52" s="393"/>
      <c r="FL52" s="393"/>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1"/>
      <c r="GI52" s="48"/>
    </row>
    <row r="53" spans="1:191" ht="5.45" customHeight="1">
      <c r="A53" s="503"/>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396"/>
      <c r="CH53" s="3"/>
      <c r="CI53" s="464"/>
      <c r="CJ53" s="465"/>
      <c r="CK53" s="466"/>
      <c r="CL53" s="464"/>
      <c r="CM53" s="465"/>
      <c r="CN53" s="466"/>
      <c r="CO53" s="159"/>
      <c r="CP53" s="47"/>
      <c r="CQ53" s="415" t="s">
        <v>18</v>
      </c>
      <c r="CR53" s="415"/>
      <c r="CS53" s="310" t="s">
        <v>115</v>
      </c>
      <c r="CT53" s="310"/>
      <c r="CU53" s="310"/>
      <c r="CV53" s="310"/>
      <c r="CW53" s="310"/>
      <c r="CX53" s="310"/>
      <c r="CY53" s="310"/>
      <c r="CZ53" s="310"/>
      <c r="DA53" s="310"/>
      <c r="DB53" s="310"/>
      <c r="DC53" s="310"/>
      <c r="DD53" s="310"/>
      <c r="DE53" s="310"/>
      <c r="DF53" s="310"/>
      <c r="DG53" s="310"/>
      <c r="DH53" s="310" t="s">
        <v>127</v>
      </c>
      <c r="DI53" s="310"/>
      <c r="DJ53" s="310"/>
      <c r="DK53" s="310"/>
      <c r="DL53" s="310"/>
      <c r="DM53" s="310"/>
      <c r="DN53" s="310"/>
      <c r="DO53" s="310"/>
      <c r="DP53" s="310"/>
      <c r="DQ53" s="310"/>
      <c r="DR53" s="310"/>
      <c r="DS53" s="310"/>
      <c r="DT53" s="310"/>
      <c r="DU53" s="310"/>
      <c r="DV53" s="310"/>
      <c r="DW53" s="310"/>
      <c r="DX53" s="310"/>
      <c r="DY53" s="310"/>
      <c r="DZ53" s="310"/>
      <c r="EA53" s="310"/>
      <c r="EB53" s="310"/>
      <c r="EC53" s="310"/>
      <c r="ED53" s="310"/>
      <c r="EE53" s="310"/>
      <c r="EF53" s="310"/>
      <c r="EG53" s="310"/>
      <c r="EH53" s="310"/>
      <c r="EI53" s="310"/>
      <c r="EJ53" s="310"/>
      <c r="EK53" s="310"/>
      <c r="EL53" s="310"/>
      <c r="EM53" s="310"/>
      <c r="EN53" s="310"/>
      <c r="EO53" s="310"/>
      <c r="EP53" s="310"/>
      <c r="EQ53" s="310"/>
      <c r="ER53" s="311"/>
      <c r="ES53" s="3"/>
      <c r="ET53" s="3"/>
      <c r="EU53" s="457" t="s">
        <v>18</v>
      </c>
      <c r="EV53" s="457"/>
      <c r="EW53" s="393" t="s">
        <v>116</v>
      </c>
      <c r="EX53" s="393"/>
      <c r="EY53" s="393"/>
      <c r="EZ53" s="393"/>
      <c r="FA53" s="393"/>
      <c r="FB53" s="393"/>
      <c r="FC53" s="393"/>
      <c r="FD53" s="393"/>
      <c r="FE53" s="393"/>
      <c r="FF53" s="393"/>
      <c r="FG53" s="393"/>
      <c r="FH53" s="393"/>
      <c r="FI53" s="393"/>
      <c r="FJ53" s="393"/>
      <c r="FK53" s="393"/>
      <c r="FL53" s="393"/>
      <c r="FM53" s="310" t="s">
        <v>134</v>
      </c>
      <c r="FN53" s="310"/>
      <c r="FO53" s="310"/>
      <c r="FP53" s="310"/>
      <c r="FQ53" s="310"/>
      <c r="FR53" s="310"/>
      <c r="FS53" s="310"/>
      <c r="FT53" s="310"/>
      <c r="FU53" s="310"/>
      <c r="FV53" s="310"/>
      <c r="FW53" s="310"/>
      <c r="FX53" s="310"/>
      <c r="FY53" s="310"/>
      <c r="FZ53" s="310"/>
      <c r="GA53" s="310"/>
      <c r="GB53" s="310"/>
      <c r="GC53" s="310"/>
      <c r="GD53" s="310"/>
      <c r="GE53" s="310"/>
      <c r="GF53" s="310"/>
      <c r="GG53" s="310"/>
      <c r="GH53" s="311"/>
      <c r="GI53" s="252"/>
    </row>
    <row r="54" spans="1:191" ht="5.45" customHeight="1">
      <c r="A54" s="503"/>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396"/>
      <c r="CH54" s="3"/>
      <c r="CI54" s="464"/>
      <c r="CJ54" s="465"/>
      <c r="CK54" s="466"/>
      <c r="CL54" s="464"/>
      <c r="CM54" s="465"/>
      <c r="CN54" s="466"/>
      <c r="CO54" s="159"/>
      <c r="CP54" s="47"/>
      <c r="CQ54" s="415"/>
      <c r="CR54" s="415"/>
      <c r="CS54" s="310"/>
      <c r="CT54" s="310"/>
      <c r="CU54" s="310"/>
      <c r="CV54" s="310"/>
      <c r="CW54" s="310"/>
      <c r="CX54" s="310"/>
      <c r="CY54" s="310"/>
      <c r="CZ54" s="310"/>
      <c r="DA54" s="310"/>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c r="EC54" s="310"/>
      <c r="ED54" s="310"/>
      <c r="EE54" s="310"/>
      <c r="EF54" s="310"/>
      <c r="EG54" s="310"/>
      <c r="EH54" s="310"/>
      <c r="EI54" s="310"/>
      <c r="EJ54" s="310"/>
      <c r="EK54" s="310"/>
      <c r="EL54" s="310"/>
      <c r="EM54" s="310"/>
      <c r="EN54" s="310"/>
      <c r="EO54" s="310"/>
      <c r="EP54" s="310"/>
      <c r="EQ54" s="310"/>
      <c r="ER54" s="311"/>
      <c r="ES54" s="3"/>
      <c r="ET54" s="3"/>
      <c r="EU54" s="457"/>
      <c r="EV54" s="457"/>
      <c r="EW54" s="393"/>
      <c r="EX54" s="393"/>
      <c r="EY54" s="393"/>
      <c r="EZ54" s="393"/>
      <c r="FA54" s="393"/>
      <c r="FB54" s="393"/>
      <c r="FC54" s="393"/>
      <c r="FD54" s="393"/>
      <c r="FE54" s="393"/>
      <c r="FF54" s="393"/>
      <c r="FG54" s="393"/>
      <c r="FH54" s="393"/>
      <c r="FI54" s="393"/>
      <c r="FJ54" s="393"/>
      <c r="FK54" s="393"/>
      <c r="FL54" s="393"/>
      <c r="FM54" s="310"/>
      <c r="FN54" s="310"/>
      <c r="FO54" s="310"/>
      <c r="FP54" s="310"/>
      <c r="FQ54" s="310"/>
      <c r="FR54" s="310"/>
      <c r="FS54" s="310"/>
      <c r="FT54" s="310"/>
      <c r="FU54" s="310"/>
      <c r="FV54" s="310"/>
      <c r="FW54" s="310"/>
      <c r="FX54" s="310"/>
      <c r="FY54" s="310"/>
      <c r="FZ54" s="310"/>
      <c r="GA54" s="310"/>
      <c r="GB54" s="310"/>
      <c r="GC54" s="310"/>
      <c r="GD54" s="310"/>
      <c r="GE54" s="310"/>
      <c r="GF54" s="310"/>
      <c r="GG54" s="310"/>
      <c r="GH54" s="311"/>
      <c r="GI54" s="252"/>
    </row>
    <row r="55" spans="1:191" ht="5.45" customHeight="1">
      <c r="A55" s="503"/>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395"/>
      <c r="CG55" s="396"/>
      <c r="CH55" s="3"/>
      <c r="CI55" s="464"/>
      <c r="CJ55" s="465"/>
      <c r="CK55" s="466"/>
      <c r="CL55" s="464"/>
      <c r="CM55" s="465"/>
      <c r="CN55" s="466"/>
      <c r="CO55" s="159"/>
      <c r="CP55" s="47"/>
      <c r="CQ55" s="415" t="s">
        <v>18</v>
      </c>
      <c r="CR55" s="415"/>
      <c r="CS55" s="310" t="s">
        <v>116</v>
      </c>
      <c r="CT55" s="310"/>
      <c r="CU55" s="310"/>
      <c r="CV55" s="310"/>
      <c r="CW55" s="310"/>
      <c r="CX55" s="310"/>
      <c r="CY55" s="310"/>
      <c r="CZ55" s="310"/>
      <c r="DA55" s="310"/>
      <c r="DB55" s="310"/>
      <c r="DC55" s="310"/>
      <c r="DD55" s="310"/>
      <c r="DE55" s="310"/>
      <c r="DF55" s="310"/>
      <c r="DG55" s="310"/>
      <c r="DH55" s="310" t="s">
        <v>129</v>
      </c>
      <c r="DI55" s="310"/>
      <c r="DJ55" s="310"/>
      <c r="DK55" s="310"/>
      <c r="DL55" s="310"/>
      <c r="DM55" s="310"/>
      <c r="DN55" s="310"/>
      <c r="DO55" s="310"/>
      <c r="DP55" s="310"/>
      <c r="DQ55" s="310"/>
      <c r="DR55" s="310"/>
      <c r="DS55" s="310"/>
      <c r="DT55" s="310"/>
      <c r="DU55" s="310"/>
      <c r="DV55" s="310"/>
      <c r="DW55" s="310"/>
      <c r="DX55" s="310"/>
      <c r="DY55" s="310"/>
      <c r="DZ55" s="310"/>
      <c r="EA55" s="310"/>
      <c r="EB55" s="310"/>
      <c r="EC55" s="310"/>
      <c r="ED55" s="310"/>
      <c r="EE55" s="310"/>
      <c r="EF55" s="310"/>
      <c r="EG55" s="310"/>
      <c r="EH55" s="310"/>
      <c r="EI55" s="310"/>
      <c r="EJ55" s="310"/>
      <c r="EK55" s="310"/>
      <c r="EL55" s="310"/>
      <c r="EM55" s="310"/>
      <c r="EN55" s="310"/>
      <c r="EO55" s="310"/>
      <c r="EP55" s="310"/>
      <c r="EQ55" s="310"/>
      <c r="ER55" s="311"/>
      <c r="ES55" s="3"/>
      <c r="ET55" s="3"/>
      <c r="EU55" s="3"/>
      <c r="EV55" s="3"/>
      <c r="EW55" s="166"/>
      <c r="EX55" s="166"/>
      <c r="EY55" s="167"/>
      <c r="EZ55" s="166"/>
      <c r="FA55" s="166"/>
      <c r="FB55" s="166"/>
      <c r="FC55" s="166"/>
      <c r="FD55" s="166"/>
      <c r="FE55" s="166"/>
      <c r="FF55" s="166"/>
      <c r="FG55" s="166"/>
      <c r="FH55" s="166"/>
      <c r="FI55" s="166"/>
      <c r="FJ55" s="166"/>
      <c r="FK55" s="166"/>
      <c r="FL55" s="166"/>
      <c r="FM55" s="310" t="s">
        <v>136</v>
      </c>
      <c r="FN55" s="310"/>
      <c r="FO55" s="310"/>
      <c r="FP55" s="310"/>
      <c r="FQ55" s="310"/>
      <c r="FR55" s="310"/>
      <c r="FS55" s="310"/>
      <c r="FT55" s="310"/>
      <c r="FU55" s="310"/>
      <c r="FV55" s="310"/>
      <c r="FW55" s="310"/>
      <c r="FX55" s="310"/>
      <c r="FY55" s="310"/>
      <c r="FZ55" s="310"/>
      <c r="GA55" s="310"/>
      <c r="GB55" s="310"/>
      <c r="GC55" s="310"/>
      <c r="GD55" s="310"/>
      <c r="GE55" s="310"/>
      <c r="GF55" s="310"/>
      <c r="GG55" s="310"/>
      <c r="GH55" s="311"/>
      <c r="GI55" s="253"/>
    </row>
    <row r="56" spans="1:191" ht="5.45" customHeight="1">
      <c r="A56" s="580">
        <v>0</v>
      </c>
      <c r="B56" s="387"/>
      <c r="C56" s="387"/>
      <c r="D56" s="387"/>
      <c r="E56" s="387"/>
      <c r="F56" s="387">
        <v>0</v>
      </c>
      <c r="G56" s="387"/>
      <c r="H56" s="387"/>
      <c r="I56" s="387"/>
      <c r="J56" s="387"/>
      <c r="K56" s="387">
        <v>0</v>
      </c>
      <c r="L56" s="387"/>
      <c r="M56" s="387"/>
      <c r="N56" s="387"/>
      <c r="O56" s="387"/>
      <c r="P56" s="391" t="str">
        <f>入力シート!$L$11</f>
        <v>1</v>
      </c>
      <c r="Q56" s="391"/>
      <c r="R56" s="391"/>
      <c r="S56" s="391"/>
      <c r="T56" s="391"/>
      <c r="U56" s="391" t="str">
        <f>入力シート!$M$11</f>
        <v>3</v>
      </c>
      <c r="V56" s="391"/>
      <c r="W56" s="391"/>
      <c r="X56" s="391"/>
      <c r="Y56" s="582"/>
      <c r="Z56" s="584" t="str">
        <f>入力シート!$L$12</f>
        <v>0</v>
      </c>
      <c r="AA56" s="391"/>
      <c r="AB56" s="391"/>
      <c r="AC56" s="391"/>
      <c r="AD56" s="391"/>
      <c r="AE56" s="391" t="str">
        <f>入力シート!$M$12</f>
        <v>1</v>
      </c>
      <c r="AF56" s="391"/>
      <c r="AG56" s="391"/>
      <c r="AH56" s="391"/>
      <c r="AI56" s="391"/>
      <c r="AJ56" s="391" t="str">
        <f>入力シート!$N$12</f>
        <v>0</v>
      </c>
      <c r="AK56" s="391"/>
      <c r="AL56" s="391"/>
      <c r="AM56" s="391"/>
      <c r="AN56" s="391"/>
      <c r="AO56" s="391" t="str">
        <f>入力シート!$O$12</f>
        <v>0</v>
      </c>
      <c r="AP56" s="391"/>
      <c r="AQ56" s="391"/>
      <c r="AR56" s="391"/>
      <c r="AS56" s="391"/>
      <c r="AT56" s="391" t="str">
        <f>入力シート!$P$12</f>
        <v>1</v>
      </c>
      <c r="AU56" s="391"/>
      <c r="AV56" s="391"/>
      <c r="AW56" s="391"/>
      <c r="AX56" s="582"/>
      <c r="AY56" s="386">
        <v>9</v>
      </c>
      <c r="AZ56" s="387"/>
      <c r="BA56" s="387"/>
      <c r="BB56" s="387"/>
      <c r="BC56" s="387"/>
      <c r="BD56" s="387">
        <v>9</v>
      </c>
      <c r="BE56" s="387"/>
      <c r="BF56" s="387"/>
      <c r="BG56" s="387"/>
      <c r="BH56" s="387"/>
      <c r="BI56" s="391" t="str">
        <f>入力シート!$L$13</f>
        <v>0</v>
      </c>
      <c r="BJ56" s="391"/>
      <c r="BK56" s="391"/>
      <c r="BL56" s="391"/>
      <c r="BM56" s="391"/>
      <c r="BN56" s="391" t="str">
        <f>入力シート!$M$13</f>
        <v>0</v>
      </c>
      <c r="BO56" s="391"/>
      <c r="BP56" s="391"/>
      <c r="BQ56" s="391"/>
      <c r="BR56" s="391"/>
      <c r="BS56" s="391" t="str">
        <f>入力シート!$N$13</f>
        <v>0</v>
      </c>
      <c r="BT56" s="391"/>
      <c r="BU56" s="391"/>
      <c r="BV56" s="391"/>
      <c r="BW56" s="391"/>
      <c r="BX56" s="391" t="str">
        <f>入力シート!$O$13</f>
        <v>0</v>
      </c>
      <c r="BY56" s="391"/>
      <c r="BZ56" s="391"/>
      <c r="CA56" s="391"/>
      <c r="CB56" s="391"/>
      <c r="CC56" s="391" t="str">
        <f>入力シート!$P$13</f>
        <v>1</v>
      </c>
      <c r="CD56" s="391"/>
      <c r="CE56" s="391"/>
      <c r="CF56" s="391"/>
      <c r="CG56" s="454"/>
      <c r="CH56" s="3"/>
      <c r="CI56" s="464"/>
      <c r="CJ56" s="465"/>
      <c r="CK56" s="466"/>
      <c r="CL56" s="464"/>
      <c r="CM56" s="465"/>
      <c r="CN56" s="466"/>
      <c r="CO56" s="159"/>
      <c r="CP56" s="3"/>
      <c r="CQ56" s="415"/>
      <c r="CR56" s="415"/>
      <c r="CS56" s="310"/>
      <c r="CT56" s="310"/>
      <c r="CU56" s="310"/>
      <c r="CV56" s="310"/>
      <c r="CW56" s="310"/>
      <c r="CX56" s="310"/>
      <c r="CY56" s="310"/>
      <c r="CZ56" s="310"/>
      <c r="DA56" s="310"/>
      <c r="DB56" s="310"/>
      <c r="DC56" s="310"/>
      <c r="DD56" s="310"/>
      <c r="DE56" s="310"/>
      <c r="DF56" s="310"/>
      <c r="DG56" s="310"/>
      <c r="DH56" s="310"/>
      <c r="DI56" s="310"/>
      <c r="DJ56" s="310"/>
      <c r="DK56" s="310"/>
      <c r="DL56" s="310"/>
      <c r="DM56" s="310"/>
      <c r="DN56" s="310"/>
      <c r="DO56" s="310"/>
      <c r="DP56" s="310"/>
      <c r="DQ56" s="310"/>
      <c r="DR56" s="310"/>
      <c r="DS56" s="310"/>
      <c r="DT56" s="310"/>
      <c r="DU56" s="310"/>
      <c r="DV56" s="310"/>
      <c r="DW56" s="310"/>
      <c r="DX56" s="310"/>
      <c r="DY56" s="310"/>
      <c r="DZ56" s="310"/>
      <c r="EA56" s="310"/>
      <c r="EB56" s="310"/>
      <c r="EC56" s="310"/>
      <c r="ED56" s="310"/>
      <c r="EE56" s="310"/>
      <c r="EF56" s="310"/>
      <c r="EG56" s="310"/>
      <c r="EH56" s="310"/>
      <c r="EI56" s="310"/>
      <c r="EJ56" s="310"/>
      <c r="EK56" s="310"/>
      <c r="EL56" s="310"/>
      <c r="EM56" s="310"/>
      <c r="EN56" s="310"/>
      <c r="EO56" s="310"/>
      <c r="EP56" s="310"/>
      <c r="EQ56" s="310"/>
      <c r="ER56" s="311"/>
      <c r="ES56" s="3"/>
      <c r="ET56" s="3"/>
      <c r="EU56" s="3"/>
      <c r="EV56" s="3"/>
      <c r="EW56" s="166"/>
      <c r="EX56" s="166"/>
      <c r="EY56" s="167"/>
      <c r="EZ56" s="166"/>
      <c r="FA56" s="166"/>
      <c r="FB56" s="166"/>
      <c r="FC56" s="166"/>
      <c r="FD56" s="166"/>
      <c r="FE56" s="166"/>
      <c r="FF56" s="166"/>
      <c r="FG56" s="166"/>
      <c r="FH56" s="166"/>
      <c r="FI56" s="166"/>
      <c r="FJ56" s="166"/>
      <c r="FK56" s="166"/>
      <c r="FL56" s="166"/>
      <c r="FM56" s="310"/>
      <c r="FN56" s="310"/>
      <c r="FO56" s="310"/>
      <c r="FP56" s="310"/>
      <c r="FQ56" s="310"/>
      <c r="FR56" s="310"/>
      <c r="FS56" s="310"/>
      <c r="FT56" s="310"/>
      <c r="FU56" s="310"/>
      <c r="FV56" s="310"/>
      <c r="FW56" s="310"/>
      <c r="FX56" s="310"/>
      <c r="FY56" s="310"/>
      <c r="FZ56" s="310"/>
      <c r="GA56" s="310"/>
      <c r="GB56" s="310"/>
      <c r="GC56" s="310"/>
      <c r="GD56" s="310"/>
      <c r="GE56" s="310"/>
      <c r="GF56" s="310"/>
      <c r="GG56" s="310"/>
      <c r="GH56" s="311"/>
      <c r="GI56" s="253"/>
    </row>
    <row r="57" spans="1:191" ht="5.45" customHeight="1">
      <c r="A57" s="580"/>
      <c r="B57" s="387"/>
      <c r="C57" s="387"/>
      <c r="D57" s="387"/>
      <c r="E57" s="387"/>
      <c r="F57" s="387"/>
      <c r="G57" s="387"/>
      <c r="H57" s="387"/>
      <c r="I57" s="387"/>
      <c r="J57" s="387"/>
      <c r="K57" s="387"/>
      <c r="L57" s="387"/>
      <c r="M57" s="387"/>
      <c r="N57" s="387"/>
      <c r="O57" s="387"/>
      <c r="P57" s="391"/>
      <c r="Q57" s="391"/>
      <c r="R57" s="391"/>
      <c r="S57" s="391"/>
      <c r="T57" s="391"/>
      <c r="U57" s="391"/>
      <c r="V57" s="391"/>
      <c r="W57" s="391"/>
      <c r="X57" s="391"/>
      <c r="Y57" s="582"/>
      <c r="Z57" s="584"/>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582"/>
      <c r="AY57" s="386"/>
      <c r="AZ57" s="387"/>
      <c r="BA57" s="387"/>
      <c r="BB57" s="387"/>
      <c r="BC57" s="387"/>
      <c r="BD57" s="387"/>
      <c r="BE57" s="387"/>
      <c r="BF57" s="387"/>
      <c r="BG57" s="387"/>
      <c r="BH57" s="387"/>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454"/>
      <c r="CH57" s="3"/>
      <c r="CI57" s="464"/>
      <c r="CJ57" s="465"/>
      <c r="CK57" s="466"/>
      <c r="CL57" s="464"/>
      <c r="CM57" s="465"/>
      <c r="CN57" s="466"/>
      <c r="CO57" s="159"/>
      <c r="CP57" s="3"/>
      <c r="CQ57" s="164"/>
      <c r="CR57" s="164"/>
      <c r="CS57" s="165"/>
      <c r="CT57" s="165"/>
      <c r="CU57" s="108"/>
      <c r="CV57" s="108"/>
      <c r="CW57" s="108"/>
      <c r="CX57" s="108"/>
      <c r="CY57" s="108"/>
      <c r="CZ57" s="108"/>
      <c r="DA57" s="108"/>
      <c r="DB57" s="108"/>
      <c r="DC57" s="108"/>
      <c r="DD57" s="108"/>
      <c r="DE57" s="108"/>
      <c r="DF57" s="108"/>
      <c r="DG57" s="108"/>
      <c r="DH57" s="310" t="s">
        <v>139</v>
      </c>
      <c r="DI57" s="310"/>
      <c r="DJ57" s="310"/>
      <c r="DK57" s="310"/>
      <c r="DL57" s="310"/>
      <c r="DM57" s="310"/>
      <c r="DN57" s="310"/>
      <c r="DO57" s="310"/>
      <c r="DP57" s="310"/>
      <c r="DQ57" s="310"/>
      <c r="DR57" s="310"/>
      <c r="DS57" s="310"/>
      <c r="DT57" s="310"/>
      <c r="DU57" s="310"/>
      <c r="DV57" s="310"/>
      <c r="DW57" s="310"/>
      <c r="DX57" s="310"/>
      <c r="DY57" s="310"/>
      <c r="DZ57" s="310"/>
      <c r="EA57" s="310"/>
      <c r="EB57" s="310"/>
      <c r="EC57" s="310"/>
      <c r="ED57" s="310"/>
      <c r="EE57" s="310"/>
      <c r="EF57" s="310"/>
      <c r="EG57" s="310"/>
      <c r="EH57" s="310"/>
      <c r="EI57" s="310"/>
      <c r="EJ57" s="310"/>
      <c r="EK57" s="310"/>
      <c r="EL57" s="310"/>
      <c r="EM57" s="310"/>
      <c r="EN57" s="310"/>
      <c r="EO57" s="310"/>
      <c r="EP57" s="310"/>
      <c r="EQ57" s="310"/>
      <c r="ER57" s="311"/>
      <c r="ES57" s="3"/>
      <c r="ET57" s="3"/>
      <c r="EU57" s="3"/>
      <c r="EV57" s="3"/>
      <c r="EW57" s="166"/>
      <c r="EX57" s="166"/>
      <c r="EY57" s="167"/>
      <c r="EZ57" s="166"/>
      <c r="FA57" s="166"/>
      <c r="FB57" s="166"/>
      <c r="FC57" s="166"/>
      <c r="FD57" s="166"/>
      <c r="FE57" s="166"/>
      <c r="FF57" s="166"/>
      <c r="FG57" s="166"/>
      <c r="FH57" s="166"/>
      <c r="FI57" s="166"/>
      <c r="FJ57" s="166"/>
      <c r="FK57" s="166"/>
      <c r="FL57" s="166"/>
      <c r="FM57" s="310" t="s">
        <v>135</v>
      </c>
      <c r="FN57" s="310"/>
      <c r="FO57" s="310"/>
      <c r="FP57" s="310"/>
      <c r="FQ57" s="310"/>
      <c r="FR57" s="310"/>
      <c r="FS57" s="310"/>
      <c r="FT57" s="310"/>
      <c r="FU57" s="310"/>
      <c r="FV57" s="310"/>
      <c r="FW57" s="310"/>
      <c r="FX57" s="310"/>
      <c r="FY57" s="310"/>
      <c r="FZ57" s="310"/>
      <c r="GA57" s="310"/>
      <c r="GB57" s="310"/>
      <c r="GC57" s="310"/>
      <c r="GD57" s="310"/>
      <c r="GE57" s="310"/>
      <c r="GF57" s="310"/>
      <c r="GG57" s="310"/>
      <c r="GH57" s="311"/>
      <c r="GI57" s="252"/>
    </row>
    <row r="58" spans="1:191" ht="5.45" customHeight="1">
      <c r="A58" s="580"/>
      <c r="B58" s="387"/>
      <c r="C58" s="387"/>
      <c r="D58" s="387"/>
      <c r="E58" s="387"/>
      <c r="F58" s="387"/>
      <c r="G58" s="387"/>
      <c r="H58" s="387"/>
      <c r="I58" s="387"/>
      <c r="J58" s="387"/>
      <c r="K58" s="387"/>
      <c r="L58" s="387"/>
      <c r="M58" s="387"/>
      <c r="N58" s="387"/>
      <c r="O58" s="387"/>
      <c r="P58" s="391"/>
      <c r="Q58" s="391"/>
      <c r="R58" s="391"/>
      <c r="S58" s="391"/>
      <c r="T58" s="391"/>
      <c r="U58" s="391"/>
      <c r="V58" s="391"/>
      <c r="W58" s="391"/>
      <c r="X58" s="391"/>
      <c r="Y58" s="582"/>
      <c r="Z58" s="584"/>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582"/>
      <c r="AY58" s="386"/>
      <c r="AZ58" s="387"/>
      <c r="BA58" s="387"/>
      <c r="BB58" s="387"/>
      <c r="BC58" s="387"/>
      <c r="BD58" s="387"/>
      <c r="BE58" s="387"/>
      <c r="BF58" s="387"/>
      <c r="BG58" s="387"/>
      <c r="BH58" s="387"/>
      <c r="BI58" s="391"/>
      <c r="BJ58" s="391"/>
      <c r="BK58" s="391"/>
      <c r="BL58" s="391"/>
      <c r="BM58" s="391"/>
      <c r="BN58" s="391"/>
      <c r="BO58" s="391"/>
      <c r="BP58" s="391"/>
      <c r="BQ58" s="391"/>
      <c r="BR58" s="391"/>
      <c r="BS58" s="391"/>
      <c r="BT58" s="391"/>
      <c r="BU58" s="391"/>
      <c r="BV58" s="391"/>
      <c r="BW58" s="391"/>
      <c r="BX58" s="391"/>
      <c r="BY58" s="391"/>
      <c r="BZ58" s="391"/>
      <c r="CA58" s="391"/>
      <c r="CB58" s="391"/>
      <c r="CC58" s="391"/>
      <c r="CD58" s="391"/>
      <c r="CE58" s="391"/>
      <c r="CF58" s="391"/>
      <c r="CG58" s="454"/>
      <c r="CH58" s="3"/>
      <c r="CI58" s="464"/>
      <c r="CJ58" s="465"/>
      <c r="CK58" s="466"/>
      <c r="CL58" s="464"/>
      <c r="CM58" s="465"/>
      <c r="CN58" s="466"/>
      <c r="CO58" s="159"/>
      <c r="CP58" s="3"/>
      <c r="CQ58" s="164"/>
      <c r="CR58" s="164"/>
      <c r="CS58" s="165"/>
      <c r="CT58" s="165"/>
      <c r="CU58" s="108"/>
      <c r="CV58" s="108"/>
      <c r="CW58" s="108"/>
      <c r="CX58" s="108"/>
      <c r="CY58" s="108"/>
      <c r="CZ58" s="108"/>
      <c r="DA58" s="108"/>
      <c r="DB58" s="108"/>
      <c r="DC58" s="108"/>
      <c r="DD58" s="108"/>
      <c r="DE58" s="108"/>
      <c r="DF58" s="108"/>
      <c r="DG58" s="108"/>
      <c r="DH58" s="310"/>
      <c r="DI58" s="310"/>
      <c r="DJ58" s="310"/>
      <c r="DK58" s="310"/>
      <c r="DL58" s="310"/>
      <c r="DM58" s="310"/>
      <c r="DN58" s="310"/>
      <c r="DO58" s="310"/>
      <c r="DP58" s="310"/>
      <c r="DQ58" s="310"/>
      <c r="DR58" s="310"/>
      <c r="DS58" s="310"/>
      <c r="DT58" s="310"/>
      <c r="DU58" s="310"/>
      <c r="DV58" s="310"/>
      <c r="DW58" s="310"/>
      <c r="DX58" s="310"/>
      <c r="DY58" s="310"/>
      <c r="DZ58" s="310"/>
      <c r="EA58" s="310"/>
      <c r="EB58" s="310"/>
      <c r="EC58" s="310"/>
      <c r="ED58" s="310"/>
      <c r="EE58" s="310"/>
      <c r="EF58" s="310"/>
      <c r="EG58" s="310"/>
      <c r="EH58" s="310"/>
      <c r="EI58" s="310"/>
      <c r="EJ58" s="310"/>
      <c r="EK58" s="310"/>
      <c r="EL58" s="310"/>
      <c r="EM58" s="310"/>
      <c r="EN58" s="310"/>
      <c r="EO58" s="310"/>
      <c r="EP58" s="310"/>
      <c r="EQ58" s="310"/>
      <c r="ER58" s="311"/>
      <c r="ES58" s="3"/>
      <c r="ET58" s="3"/>
      <c r="EU58" s="3"/>
      <c r="EV58" s="3"/>
      <c r="EW58" s="166"/>
      <c r="EX58" s="166"/>
      <c r="EY58" s="167"/>
      <c r="EZ58" s="166"/>
      <c r="FA58" s="166"/>
      <c r="FB58" s="166"/>
      <c r="FC58" s="166"/>
      <c r="FD58" s="166"/>
      <c r="FE58" s="166"/>
      <c r="FF58" s="166"/>
      <c r="FG58" s="166"/>
      <c r="FH58" s="166"/>
      <c r="FI58" s="166"/>
      <c r="FJ58" s="166"/>
      <c r="FK58" s="166"/>
      <c r="FL58" s="166"/>
      <c r="FM58" s="310"/>
      <c r="FN58" s="310"/>
      <c r="FO58" s="310"/>
      <c r="FP58" s="310"/>
      <c r="FQ58" s="310"/>
      <c r="FR58" s="310"/>
      <c r="FS58" s="310"/>
      <c r="FT58" s="310"/>
      <c r="FU58" s="310"/>
      <c r="FV58" s="310"/>
      <c r="FW58" s="310"/>
      <c r="FX58" s="310"/>
      <c r="FY58" s="310"/>
      <c r="FZ58" s="310"/>
      <c r="GA58" s="310"/>
      <c r="GB58" s="310"/>
      <c r="GC58" s="310"/>
      <c r="GD58" s="310"/>
      <c r="GE58" s="310"/>
      <c r="GF58" s="310"/>
      <c r="GG58" s="310"/>
      <c r="GH58" s="311"/>
      <c r="GI58" s="252"/>
    </row>
    <row r="59" spans="1:191" ht="5.45" customHeight="1">
      <c r="A59" s="580"/>
      <c r="B59" s="387"/>
      <c r="C59" s="387"/>
      <c r="D59" s="387"/>
      <c r="E59" s="387"/>
      <c r="F59" s="387"/>
      <c r="G59" s="387"/>
      <c r="H59" s="387"/>
      <c r="I59" s="387"/>
      <c r="J59" s="387"/>
      <c r="K59" s="387"/>
      <c r="L59" s="387"/>
      <c r="M59" s="387"/>
      <c r="N59" s="387"/>
      <c r="O59" s="387"/>
      <c r="P59" s="391"/>
      <c r="Q59" s="391"/>
      <c r="R59" s="391"/>
      <c r="S59" s="391"/>
      <c r="T59" s="391"/>
      <c r="U59" s="391"/>
      <c r="V59" s="391"/>
      <c r="W59" s="391"/>
      <c r="X59" s="391"/>
      <c r="Y59" s="582"/>
      <c r="Z59" s="584"/>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582"/>
      <c r="AY59" s="386"/>
      <c r="AZ59" s="387"/>
      <c r="BA59" s="387"/>
      <c r="BB59" s="387"/>
      <c r="BC59" s="387"/>
      <c r="BD59" s="387"/>
      <c r="BE59" s="387"/>
      <c r="BF59" s="387"/>
      <c r="BG59" s="387"/>
      <c r="BH59" s="387"/>
      <c r="BI59" s="391"/>
      <c r="BJ59" s="391"/>
      <c r="BK59" s="391"/>
      <c r="BL59" s="391"/>
      <c r="BM59" s="391"/>
      <c r="BN59" s="391"/>
      <c r="BO59" s="391"/>
      <c r="BP59" s="391"/>
      <c r="BQ59" s="391"/>
      <c r="BR59" s="391"/>
      <c r="BS59" s="391"/>
      <c r="BT59" s="391"/>
      <c r="BU59" s="391"/>
      <c r="BV59" s="391"/>
      <c r="BW59" s="391"/>
      <c r="BX59" s="391"/>
      <c r="BY59" s="391"/>
      <c r="BZ59" s="391"/>
      <c r="CA59" s="391"/>
      <c r="CB59" s="391"/>
      <c r="CC59" s="391"/>
      <c r="CD59" s="391"/>
      <c r="CE59" s="391"/>
      <c r="CF59" s="391"/>
      <c r="CG59" s="454"/>
      <c r="CH59" s="3"/>
      <c r="CI59" s="464"/>
      <c r="CJ59" s="465"/>
      <c r="CK59" s="466"/>
      <c r="CL59" s="464"/>
      <c r="CM59" s="465"/>
      <c r="CN59" s="466"/>
      <c r="CO59" s="159"/>
      <c r="CP59" s="3"/>
      <c r="CQ59" s="164"/>
      <c r="CR59" s="164"/>
      <c r="CS59" s="165"/>
      <c r="CT59" s="165"/>
      <c r="CU59" s="108"/>
      <c r="CV59" s="108"/>
      <c r="CW59" s="108"/>
      <c r="CX59" s="108"/>
      <c r="CY59" s="108"/>
      <c r="CZ59" s="108"/>
      <c r="DA59" s="108"/>
      <c r="DB59" s="108"/>
      <c r="DC59" s="108"/>
      <c r="DD59" s="108"/>
      <c r="DE59" s="108"/>
      <c r="DF59" s="108"/>
      <c r="DG59" s="108"/>
      <c r="DH59" s="310" t="s">
        <v>130</v>
      </c>
      <c r="DI59" s="310"/>
      <c r="DJ59" s="310"/>
      <c r="DK59" s="310"/>
      <c r="DL59" s="310"/>
      <c r="DM59" s="310"/>
      <c r="DN59" s="310"/>
      <c r="DO59" s="310"/>
      <c r="DP59" s="310"/>
      <c r="DQ59" s="310"/>
      <c r="DR59" s="310"/>
      <c r="DS59" s="310"/>
      <c r="DT59" s="310"/>
      <c r="DU59" s="310"/>
      <c r="DV59" s="310"/>
      <c r="DW59" s="310"/>
      <c r="DX59" s="310"/>
      <c r="DY59" s="310"/>
      <c r="DZ59" s="310"/>
      <c r="EA59" s="310"/>
      <c r="EB59" s="310"/>
      <c r="EC59" s="310"/>
      <c r="ED59" s="310"/>
      <c r="EE59" s="310"/>
      <c r="EF59" s="310"/>
      <c r="EG59" s="310"/>
      <c r="EH59" s="310"/>
      <c r="EI59" s="310"/>
      <c r="EJ59" s="310"/>
      <c r="EK59" s="310"/>
      <c r="EL59" s="310"/>
      <c r="EM59" s="310"/>
      <c r="EN59" s="310"/>
      <c r="EO59" s="310"/>
      <c r="EP59" s="310"/>
      <c r="EQ59" s="310"/>
      <c r="ER59" s="311"/>
      <c r="ES59" s="3"/>
      <c r="ET59" s="3"/>
      <c r="EU59" s="3"/>
      <c r="EV59" s="3"/>
      <c r="EW59" s="3"/>
      <c r="EX59" s="3"/>
      <c r="EY59" s="2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4"/>
      <c r="GI59" s="48"/>
    </row>
    <row r="60" spans="1:191" ht="5.45" customHeight="1">
      <c r="A60" s="580"/>
      <c r="B60" s="387"/>
      <c r="C60" s="387"/>
      <c r="D60" s="387"/>
      <c r="E60" s="387"/>
      <c r="F60" s="387"/>
      <c r="G60" s="387"/>
      <c r="H60" s="387"/>
      <c r="I60" s="387"/>
      <c r="J60" s="387"/>
      <c r="K60" s="387"/>
      <c r="L60" s="387"/>
      <c r="M60" s="387"/>
      <c r="N60" s="387"/>
      <c r="O60" s="387"/>
      <c r="P60" s="391"/>
      <c r="Q60" s="391"/>
      <c r="R60" s="391"/>
      <c r="S60" s="391"/>
      <c r="T60" s="391"/>
      <c r="U60" s="391"/>
      <c r="V60" s="391"/>
      <c r="W60" s="391"/>
      <c r="X60" s="391"/>
      <c r="Y60" s="582"/>
      <c r="Z60" s="584"/>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582"/>
      <c r="AY60" s="386"/>
      <c r="AZ60" s="387"/>
      <c r="BA60" s="387"/>
      <c r="BB60" s="387"/>
      <c r="BC60" s="387"/>
      <c r="BD60" s="387"/>
      <c r="BE60" s="387"/>
      <c r="BF60" s="387"/>
      <c r="BG60" s="387"/>
      <c r="BH60" s="387"/>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454"/>
      <c r="CH60" s="3"/>
      <c r="CI60" s="464"/>
      <c r="CJ60" s="465"/>
      <c r="CK60" s="466"/>
      <c r="CL60" s="464"/>
      <c r="CM60" s="465"/>
      <c r="CN60" s="466"/>
      <c r="CO60" s="159"/>
      <c r="CP60" s="3"/>
      <c r="CQ60" s="164"/>
      <c r="CR60" s="164"/>
      <c r="CS60" s="165"/>
      <c r="CT60" s="165"/>
      <c r="CU60" s="108"/>
      <c r="CV60" s="108"/>
      <c r="CW60" s="108"/>
      <c r="CX60" s="108"/>
      <c r="CY60" s="108"/>
      <c r="CZ60" s="108"/>
      <c r="DA60" s="108"/>
      <c r="DB60" s="108"/>
      <c r="DC60" s="108"/>
      <c r="DD60" s="108"/>
      <c r="DE60" s="108"/>
      <c r="DF60" s="108"/>
      <c r="DG60" s="108"/>
      <c r="DH60" s="310"/>
      <c r="DI60" s="310"/>
      <c r="DJ60" s="310"/>
      <c r="DK60" s="310"/>
      <c r="DL60" s="310"/>
      <c r="DM60" s="310"/>
      <c r="DN60" s="310"/>
      <c r="DO60" s="310"/>
      <c r="DP60" s="310"/>
      <c r="DQ60" s="310"/>
      <c r="DR60" s="310"/>
      <c r="DS60" s="310"/>
      <c r="DT60" s="310"/>
      <c r="DU60" s="310"/>
      <c r="DV60" s="310"/>
      <c r="DW60" s="310"/>
      <c r="DX60" s="310"/>
      <c r="DY60" s="310"/>
      <c r="DZ60" s="310"/>
      <c r="EA60" s="310"/>
      <c r="EB60" s="310"/>
      <c r="EC60" s="310"/>
      <c r="ED60" s="310"/>
      <c r="EE60" s="310"/>
      <c r="EF60" s="310"/>
      <c r="EG60" s="310"/>
      <c r="EH60" s="310"/>
      <c r="EI60" s="310"/>
      <c r="EJ60" s="310"/>
      <c r="EK60" s="310"/>
      <c r="EL60" s="310"/>
      <c r="EM60" s="310"/>
      <c r="EN60" s="310"/>
      <c r="EO60" s="310"/>
      <c r="EP60" s="310"/>
      <c r="EQ60" s="310"/>
      <c r="ER60" s="311"/>
      <c r="ES60" s="3"/>
      <c r="ET60" s="3"/>
      <c r="EU60" s="3"/>
      <c r="EV60" s="3"/>
      <c r="EW60" s="3"/>
      <c r="EX60" s="3"/>
      <c r="EY60" s="2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4"/>
      <c r="GI60" s="48"/>
    </row>
    <row r="61" spans="1:191" ht="3" customHeight="1" thickBot="1">
      <c r="A61" s="581"/>
      <c r="B61" s="389"/>
      <c r="C61" s="389"/>
      <c r="D61" s="389"/>
      <c r="E61" s="389"/>
      <c r="F61" s="389"/>
      <c r="G61" s="389"/>
      <c r="H61" s="389"/>
      <c r="I61" s="389"/>
      <c r="J61" s="389"/>
      <c r="K61" s="389"/>
      <c r="L61" s="389"/>
      <c r="M61" s="389"/>
      <c r="N61" s="389"/>
      <c r="O61" s="389"/>
      <c r="P61" s="392"/>
      <c r="Q61" s="392"/>
      <c r="R61" s="392"/>
      <c r="S61" s="392"/>
      <c r="T61" s="392"/>
      <c r="U61" s="392"/>
      <c r="V61" s="392"/>
      <c r="W61" s="392"/>
      <c r="X61" s="392"/>
      <c r="Y61" s="583"/>
      <c r="Z61" s="585"/>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583"/>
      <c r="AY61" s="388"/>
      <c r="AZ61" s="389"/>
      <c r="BA61" s="389"/>
      <c r="BB61" s="389"/>
      <c r="BC61" s="389"/>
      <c r="BD61" s="389"/>
      <c r="BE61" s="389"/>
      <c r="BF61" s="389"/>
      <c r="BG61" s="389"/>
      <c r="BH61" s="389"/>
      <c r="BI61" s="392"/>
      <c r="BJ61" s="392"/>
      <c r="BK61" s="392"/>
      <c r="BL61" s="392"/>
      <c r="BM61" s="392"/>
      <c r="BN61" s="392"/>
      <c r="BO61" s="392"/>
      <c r="BP61" s="392"/>
      <c r="BQ61" s="392"/>
      <c r="BR61" s="392"/>
      <c r="BS61" s="392"/>
      <c r="BT61" s="392"/>
      <c r="BU61" s="392"/>
      <c r="BV61" s="392"/>
      <c r="BW61" s="392"/>
      <c r="BX61" s="392"/>
      <c r="BY61" s="392"/>
      <c r="BZ61" s="392"/>
      <c r="CA61" s="392"/>
      <c r="CB61" s="392"/>
      <c r="CC61" s="392"/>
      <c r="CD61" s="392"/>
      <c r="CE61" s="392"/>
      <c r="CF61" s="392"/>
      <c r="CG61" s="455"/>
      <c r="CH61" s="3"/>
      <c r="CI61" s="470"/>
      <c r="CJ61" s="471"/>
      <c r="CK61" s="472"/>
      <c r="CL61" s="109"/>
      <c r="CM61" s="110"/>
      <c r="CN61" s="111"/>
      <c r="CO61" s="112"/>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4"/>
      <c r="ES61" s="105"/>
      <c r="ET61" s="10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21"/>
      <c r="GI61" s="48"/>
    </row>
    <row r="62" spans="1:191" s="22" customFormat="1" ht="5.0999999999999996" customHeight="1" thickBot="1">
      <c r="CH62" s="5"/>
      <c r="CI62" s="5"/>
      <c r="CJ62" s="5"/>
      <c r="CK62" s="5"/>
      <c r="CL62" s="5"/>
      <c r="CM62" s="5"/>
    </row>
    <row r="63" spans="1:191" s="22" customFormat="1" ht="2.25" customHeight="1">
      <c r="A63" s="655" t="s">
        <v>166</v>
      </c>
      <c r="B63" s="656"/>
      <c r="C63" s="656"/>
      <c r="D63" s="324" t="s">
        <v>161</v>
      </c>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5"/>
      <c r="CT63" s="330" t="s">
        <v>96</v>
      </c>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5"/>
      <c r="DX63" s="330" t="s">
        <v>177</v>
      </c>
      <c r="DY63" s="324"/>
      <c r="DZ63" s="324"/>
      <c r="EA63" s="324"/>
      <c r="EB63" s="324"/>
      <c r="EC63" s="324"/>
      <c r="ED63" s="324"/>
      <c r="EE63" s="324"/>
      <c r="EF63" s="324"/>
      <c r="EG63" s="324"/>
      <c r="EH63" s="324"/>
      <c r="EI63" s="324"/>
      <c r="EJ63" s="324"/>
      <c r="EK63" s="324"/>
      <c r="EL63" s="324"/>
      <c r="EM63" s="324"/>
      <c r="EN63" s="324"/>
      <c r="EO63" s="324"/>
      <c r="EP63" s="774"/>
      <c r="EQ63" s="774"/>
      <c r="ER63" s="774"/>
      <c r="ES63" s="774"/>
      <c r="ET63" s="774"/>
      <c r="EU63" s="774"/>
      <c r="EV63" s="774"/>
      <c r="EW63" s="774"/>
      <c r="EX63" s="774"/>
      <c r="EY63" s="774"/>
      <c r="EZ63" s="774"/>
      <c r="FA63" s="774"/>
      <c r="FB63" s="774"/>
      <c r="FC63" s="774"/>
      <c r="FD63" s="774"/>
      <c r="FE63" s="333" t="s">
        <v>25</v>
      </c>
      <c r="FF63" s="334"/>
      <c r="FG63" s="334"/>
      <c r="FH63" s="334"/>
      <c r="FI63" s="334"/>
      <c r="FJ63" s="334"/>
      <c r="FK63" s="334"/>
      <c r="FL63" s="334"/>
      <c r="FM63" s="334"/>
      <c r="FN63" s="334"/>
      <c r="FO63" s="334"/>
      <c r="FP63" s="334"/>
      <c r="FQ63" s="334"/>
      <c r="FR63" s="334"/>
      <c r="FS63" s="334"/>
      <c r="FT63" s="334"/>
      <c r="FU63" s="334"/>
      <c r="FV63" s="334"/>
      <c r="FW63" s="334"/>
      <c r="FX63" s="334"/>
      <c r="FY63" s="335"/>
      <c r="GA63" s="318" t="s">
        <v>21</v>
      </c>
      <c r="GB63" s="319"/>
      <c r="GC63" s="319"/>
      <c r="GD63" s="319"/>
      <c r="GE63" s="319"/>
      <c r="GF63" s="319"/>
      <c r="GG63" s="319"/>
      <c r="GH63" s="320"/>
    </row>
    <row r="64" spans="1:191" s="22" customFormat="1" ht="8.1" customHeight="1">
      <c r="A64" s="657"/>
      <c r="B64" s="658"/>
      <c r="C64" s="658"/>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6"/>
      <c r="CG64" s="326"/>
      <c r="CH64" s="326"/>
      <c r="CI64" s="326"/>
      <c r="CJ64" s="326"/>
      <c r="CK64" s="326"/>
      <c r="CL64" s="326"/>
      <c r="CM64" s="326"/>
      <c r="CN64" s="326"/>
      <c r="CO64" s="326"/>
      <c r="CP64" s="326"/>
      <c r="CQ64" s="326"/>
      <c r="CR64" s="326"/>
      <c r="CS64" s="327"/>
      <c r="CT64" s="331"/>
      <c r="CU64" s="326"/>
      <c r="CV64" s="326"/>
      <c r="CW64" s="326"/>
      <c r="CX64" s="326"/>
      <c r="CY64" s="326"/>
      <c r="CZ64" s="326"/>
      <c r="DA64" s="326"/>
      <c r="DB64" s="326"/>
      <c r="DC64" s="326"/>
      <c r="DD64" s="326"/>
      <c r="DE64" s="326"/>
      <c r="DF64" s="326"/>
      <c r="DG64" s="326"/>
      <c r="DH64" s="326"/>
      <c r="DI64" s="326"/>
      <c r="DJ64" s="326"/>
      <c r="DK64" s="326"/>
      <c r="DL64" s="326"/>
      <c r="DM64" s="326"/>
      <c r="DN64" s="326"/>
      <c r="DO64" s="326"/>
      <c r="DP64" s="326"/>
      <c r="DQ64" s="326"/>
      <c r="DR64" s="326"/>
      <c r="DS64" s="326"/>
      <c r="DT64" s="326"/>
      <c r="DU64" s="326"/>
      <c r="DV64" s="326"/>
      <c r="DW64" s="327"/>
      <c r="DX64" s="331"/>
      <c r="DY64" s="326"/>
      <c r="DZ64" s="326"/>
      <c r="EA64" s="326"/>
      <c r="EB64" s="326"/>
      <c r="EC64" s="326"/>
      <c r="ED64" s="326"/>
      <c r="EE64" s="326"/>
      <c r="EF64" s="326"/>
      <c r="EG64" s="326"/>
      <c r="EH64" s="326"/>
      <c r="EI64" s="326"/>
      <c r="EJ64" s="326"/>
      <c r="EK64" s="326"/>
      <c r="EL64" s="326"/>
      <c r="EM64" s="326"/>
      <c r="EN64" s="326"/>
      <c r="EO64" s="326"/>
      <c r="EP64" s="316" t="s">
        <v>176</v>
      </c>
      <c r="EQ64" s="316"/>
      <c r="ER64" s="316"/>
      <c r="ES64" s="316"/>
      <c r="ET64" s="316"/>
      <c r="EU64" s="316"/>
      <c r="EV64" s="316"/>
      <c r="EW64" s="316"/>
      <c r="EX64" s="316"/>
      <c r="EY64" s="316"/>
      <c r="EZ64" s="316"/>
      <c r="FA64" s="316"/>
      <c r="FB64" s="316"/>
      <c r="FC64" s="316"/>
      <c r="FD64" s="317"/>
      <c r="FE64" s="336"/>
      <c r="FF64" s="337"/>
      <c r="FG64" s="337"/>
      <c r="FH64" s="337"/>
      <c r="FI64" s="337"/>
      <c r="FJ64" s="337"/>
      <c r="FK64" s="337"/>
      <c r="FL64" s="337"/>
      <c r="FM64" s="337"/>
      <c r="FN64" s="337"/>
      <c r="FO64" s="337"/>
      <c r="FP64" s="337"/>
      <c r="FQ64" s="337"/>
      <c r="FR64" s="337"/>
      <c r="FS64" s="337"/>
      <c r="FT64" s="337"/>
      <c r="FU64" s="337"/>
      <c r="FV64" s="337"/>
      <c r="FW64" s="337"/>
      <c r="FX64" s="337"/>
      <c r="FY64" s="338"/>
      <c r="GA64" s="321"/>
      <c r="GB64" s="322"/>
      <c r="GC64" s="322"/>
      <c r="GD64" s="322"/>
      <c r="GE64" s="322"/>
      <c r="GF64" s="322"/>
      <c r="GG64" s="322"/>
      <c r="GH64" s="323"/>
    </row>
    <row r="65" spans="1:190" s="22" customFormat="1" ht="8.1" customHeight="1">
      <c r="A65" s="659"/>
      <c r="B65" s="658"/>
      <c r="C65" s="658"/>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c r="BZ65" s="326"/>
      <c r="CA65" s="326"/>
      <c r="CB65" s="326"/>
      <c r="CC65" s="326"/>
      <c r="CD65" s="326"/>
      <c r="CE65" s="326"/>
      <c r="CF65" s="326"/>
      <c r="CG65" s="326"/>
      <c r="CH65" s="326"/>
      <c r="CI65" s="326"/>
      <c r="CJ65" s="326"/>
      <c r="CK65" s="326"/>
      <c r="CL65" s="326"/>
      <c r="CM65" s="326"/>
      <c r="CN65" s="326"/>
      <c r="CO65" s="326"/>
      <c r="CP65" s="326"/>
      <c r="CQ65" s="326"/>
      <c r="CR65" s="326"/>
      <c r="CS65" s="327"/>
      <c r="CT65" s="331"/>
      <c r="CU65" s="326"/>
      <c r="CV65" s="326"/>
      <c r="CW65" s="326"/>
      <c r="CX65" s="326"/>
      <c r="CY65" s="326"/>
      <c r="CZ65" s="326"/>
      <c r="DA65" s="326"/>
      <c r="DB65" s="326"/>
      <c r="DC65" s="326"/>
      <c r="DD65" s="326"/>
      <c r="DE65" s="326"/>
      <c r="DF65" s="326"/>
      <c r="DG65" s="326"/>
      <c r="DH65" s="326"/>
      <c r="DI65" s="326"/>
      <c r="DJ65" s="326"/>
      <c r="DK65" s="326"/>
      <c r="DL65" s="326"/>
      <c r="DM65" s="326"/>
      <c r="DN65" s="326"/>
      <c r="DO65" s="326"/>
      <c r="DP65" s="326"/>
      <c r="DQ65" s="326"/>
      <c r="DR65" s="326"/>
      <c r="DS65" s="326"/>
      <c r="DT65" s="326"/>
      <c r="DU65" s="326"/>
      <c r="DV65" s="326"/>
      <c r="DW65" s="327"/>
      <c r="DX65" s="331"/>
      <c r="DY65" s="326"/>
      <c r="DZ65" s="326"/>
      <c r="EA65" s="326"/>
      <c r="EB65" s="326"/>
      <c r="EC65" s="326"/>
      <c r="ED65" s="326"/>
      <c r="EE65" s="326"/>
      <c r="EF65" s="326"/>
      <c r="EG65" s="326"/>
      <c r="EH65" s="326"/>
      <c r="EI65" s="326"/>
      <c r="EJ65" s="326"/>
      <c r="EK65" s="326"/>
      <c r="EL65" s="326"/>
      <c r="EM65" s="326"/>
      <c r="EN65" s="326"/>
      <c r="EO65" s="326"/>
      <c r="EP65" s="316" t="s">
        <v>178</v>
      </c>
      <c r="EQ65" s="316"/>
      <c r="ER65" s="316"/>
      <c r="ES65" s="316"/>
      <c r="ET65" s="316"/>
      <c r="EU65" s="316"/>
      <c r="EV65" s="316"/>
      <c r="EW65" s="316"/>
      <c r="EX65" s="316"/>
      <c r="EY65" s="316"/>
      <c r="EZ65" s="316"/>
      <c r="FA65" s="316"/>
      <c r="FB65" s="316"/>
      <c r="FC65" s="316"/>
      <c r="FD65" s="317"/>
      <c r="FE65" s="336"/>
      <c r="FF65" s="337"/>
      <c r="FG65" s="337"/>
      <c r="FH65" s="337"/>
      <c r="FI65" s="337"/>
      <c r="FJ65" s="337"/>
      <c r="FK65" s="337"/>
      <c r="FL65" s="337"/>
      <c r="FM65" s="337"/>
      <c r="FN65" s="337"/>
      <c r="FO65" s="337"/>
      <c r="FP65" s="337"/>
      <c r="FQ65" s="337"/>
      <c r="FR65" s="337"/>
      <c r="FS65" s="337"/>
      <c r="FT65" s="337"/>
      <c r="FU65" s="337"/>
      <c r="FV65" s="337"/>
      <c r="FW65" s="337"/>
      <c r="FX65" s="337"/>
      <c r="FY65" s="338"/>
      <c r="GA65" s="318" t="s">
        <v>22</v>
      </c>
      <c r="GB65" s="319"/>
      <c r="GC65" s="319"/>
      <c r="GD65" s="320"/>
      <c r="GE65" s="318" t="s">
        <v>24</v>
      </c>
      <c r="GF65" s="319"/>
      <c r="GG65" s="319"/>
      <c r="GH65" s="320"/>
    </row>
    <row r="66" spans="1:190" s="22" customFormat="1" ht="2.25" customHeight="1">
      <c r="A66" s="659"/>
      <c r="B66" s="658"/>
      <c r="C66" s="65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c r="BZ66" s="328"/>
      <c r="CA66" s="328"/>
      <c r="CB66" s="328"/>
      <c r="CC66" s="328"/>
      <c r="CD66" s="328"/>
      <c r="CE66" s="328"/>
      <c r="CF66" s="328"/>
      <c r="CG66" s="328"/>
      <c r="CH66" s="328"/>
      <c r="CI66" s="328"/>
      <c r="CJ66" s="328"/>
      <c r="CK66" s="328"/>
      <c r="CL66" s="328"/>
      <c r="CM66" s="328"/>
      <c r="CN66" s="328"/>
      <c r="CO66" s="328"/>
      <c r="CP66" s="328"/>
      <c r="CQ66" s="328"/>
      <c r="CR66" s="328"/>
      <c r="CS66" s="329"/>
      <c r="CT66" s="332"/>
      <c r="CU66" s="328"/>
      <c r="CV66" s="328"/>
      <c r="CW66" s="328"/>
      <c r="CX66" s="328"/>
      <c r="CY66" s="328"/>
      <c r="CZ66" s="328"/>
      <c r="DA66" s="328"/>
      <c r="DB66" s="328"/>
      <c r="DC66" s="328"/>
      <c r="DD66" s="328"/>
      <c r="DE66" s="328"/>
      <c r="DF66" s="328"/>
      <c r="DG66" s="328"/>
      <c r="DH66" s="328"/>
      <c r="DI66" s="328"/>
      <c r="DJ66" s="328"/>
      <c r="DK66" s="328"/>
      <c r="DL66" s="328"/>
      <c r="DM66" s="328"/>
      <c r="DN66" s="328"/>
      <c r="DO66" s="328"/>
      <c r="DP66" s="328"/>
      <c r="DQ66" s="328"/>
      <c r="DR66" s="328"/>
      <c r="DS66" s="328"/>
      <c r="DT66" s="328"/>
      <c r="DU66" s="328"/>
      <c r="DV66" s="328"/>
      <c r="DW66" s="329"/>
      <c r="DX66" s="332"/>
      <c r="DY66" s="328"/>
      <c r="DZ66" s="328"/>
      <c r="EA66" s="328"/>
      <c r="EB66" s="328"/>
      <c r="EC66" s="328"/>
      <c r="ED66" s="328"/>
      <c r="EE66" s="328"/>
      <c r="EF66" s="328"/>
      <c r="EG66" s="328"/>
      <c r="EH66" s="328"/>
      <c r="EI66" s="328"/>
      <c r="EJ66" s="328"/>
      <c r="EK66" s="328"/>
      <c r="EL66" s="328"/>
      <c r="EM66" s="328"/>
      <c r="EN66" s="328"/>
      <c r="EO66" s="328"/>
      <c r="EP66" s="169"/>
      <c r="EQ66" s="169"/>
      <c r="ER66" s="169"/>
      <c r="ES66" s="169"/>
      <c r="ET66" s="169"/>
      <c r="EU66" s="169"/>
      <c r="EV66" s="169"/>
      <c r="EW66" s="169"/>
      <c r="EX66" s="169"/>
      <c r="EY66" s="169"/>
      <c r="EZ66" s="169"/>
      <c r="FA66" s="169"/>
      <c r="FB66" s="169"/>
      <c r="FC66" s="169"/>
      <c r="FD66" s="169"/>
      <c r="FE66" s="339"/>
      <c r="FF66" s="340"/>
      <c r="FG66" s="340"/>
      <c r="FH66" s="340"/>
      <c r="FI66" s="340"/>
      <c r="FJ66" s="340"/>
      <c r="FK66" s="340"/>
      <c r="FL66" s="340"/>
      <c r="FM66" s="340"/>
      <c r="FN66" s="340"/>
      <c r="FO66" s="340"/>
      <c r="FP66" s="340"/>
      <c r="FQ66" s="340"/>
      <c r="FR66" s="340"/>
      <c r="FS66" s="340"/>
      <c r="FT66" s="340"/>
      <c r="FU66" s="340"/>
      <c r="FV66" s="340"/>
      <c r="FW66" s="340"/>
      <c r="FX66" s="340"/>
      <c r="FY66" s="341"/>
      <c r="GA66" s="321"/>
      <c r="GB66" s="322"/>
      <c r="GC66" s="322"/>
      <c r="GD66" s="323"/>
      <c r="GE66" s="321"/>
      <c r="GF66" s="322"/>
      <c r="GG66" s="322"/>
      <c r="GH66" s="323"/>
    </row>
    <row r="67" spans="1:190" s="22" customFormat="1" ht="5.0999999999999996" customHeight="1">
      <c r="A67" s="659"/>
      <c r="B67" s="658"/>
      <c r="C67" s="658"/>
      <c r="D67" s="673" t="s">
        <v>217</v>
      </c>
      <c r="E67" s="673"/>
      <c r="F67" s="673"/>
      <c r="G67" s="673"/>
      <c r="H67" s="673"/>
      <c r="I67" s="673"/>
      <c r="J67" s="673"/>
      <c r="K67" s="673"/>
      <c r="L67" s="673"/>
      <c r="M67" s="673"/>
      <c r="N67" s="673"/>
      <c r="O67" s="673"/>
      <c r="P67" s="673"/>
      <c r="Q67" s="673"/>
      <c r="R67" s="673"/>
      <c r="S67" s="673"/>
      <c r="T67" s="673"/>
      <c r="U67" s="673"/>
      <c r="V67" s="673"/>
      <c r="W67" s="673"/>
      <c r="X67" s="674"/>
      <c r="Y67" s="613" t="s">
        <v>43</v>
      </c>
      <c r="Z67" s="613"/>
      <c r="AA67" s="613"/>
      <c r="AB67" s="613"/>
      <c r="AC67" s="613"/>
      <c r="AD67" s="613"/>
      <c r="AE67" s="613"/>
      <c r="AF67" s="613"/>
      <c r="AG67" s="613"/>
      <c r="AH67" s="613"/>
      <c r="AI67" s="613"/>
      <c r="AJ67" s="613"/>
      <c r="AK67" s="613"/>
      <c r="AL67" s="613"/>
      <c r="AM67" s="613"/>
      <c r="AN67" s="613"/>
      <c r="AO67" s="613"/>
      <c r="AP67" s="613"/>
      <c r="AQ67" s="613"/>
      <c r="AR67" s="613"/>
      <c r="AS67" s="613"/>
      <c r="AT67" s="613"/>
      <c r="AU67" s="613"/>
      <c r="AV67" s="613"/>
      <c r="AW67" s="613"/>
      <c r="AX67" s="613"/>
      <c r="AY67" s="613"/>
      <c r="AZ67" s="613"/>
      <c r="BA67" s="613"/>
      <c r="BB67" s="613"/>
      <c r="BC67" s="613"/>
      <c r="BD67" s="613"/>
      <c r="BE67" s="613"/>
      <c r="BF67" s="613"/>
      <c r="BG67" s="613"/>
      <c r="BH67" s="613"/>
      <c r="BI67" s="646"/>
      <c r="BJ67" s="646"/>
      <c r="BK67" s="646"/>
      <c r="BL67" s="646"/>
      <c r="BM67" s="646"/>
      <c r="BN67" s="646"/>
      <c r="BO67" s="646"/>
      <c r="BP67" s="646"/>
      <c r="BQ67" s="646"/>
      <c r="BR67" s="646"/>
      <c r="BS67" s="647"/>
      <c r="BT67" s="619" t="s">
        <v>42</v>
      </c>
      <c r="BU67" s="620"/>
      <c r="BV67" s="620"/>
      <c r="BW67" s="621"/>
      <c r="BX67" s="628" t="s">
        <v>41</v>
      </c>
      <c r="BY67" s="629"/>
      <c r="BZ67" s="629"/>
      <c r="CA67" s="629"/>
      <c r="CB67" s="629"/>
      <c r="CC67" s="629"/>
      <c r="CD67" s="629"/>
      <c r="CE67" s="629"/>
      <c r="CF67" s="629"/>
      <c r="CG67" s="629"/>
      <c r="CH67" s="629"/>
      <c r="CI67" s="629"/>
      <c r="CJ67" s="629"/>
      <c r="CK67" s="629"/>
      <c r="CL67" s="629"/>
      <c r="CM67" s="629"/>
      <c r="CN67" s="629"/>
      <c r="CO67" s="629"/>
      <c r="CP67" s="629"/>
      <c r="CQ67" s="629"/>
      <c r="CR67" s="629"/>
      <c r="CS67" s="630"/>
      <c r="CT67" s="637"/>
      <c r="CU67" s="638"/>
      <c r="CV67" s="638"/>
      <c r="CW67" s="638"/>
      <c r="CX67" s="638"/>
      <c r="CY67" s="638"/>
      <c r="CZ67" s="638"/>
      <c r="DA67" s="638"/>
      <c r="DB67" s="639"/>
      <c r="DC67" s="550"/>
      <c r="DD67" s="551"/>
      <c r="DE67" s="551"/>
      <c r="DF67" s="551"/>
      <c r="DG67" s="551"/>
      <c r="DH67" s="551"/>
      <c r="DI67" s="551"/>
      <c r="DJ67" s="551"/>
      <c r="DK67" s="552"/>
      <c r="DL67" s="688" t="s">
        <v>144</v>
      </c>
      <c r="DM67" s="689"/>
      <c r="DN67" s="689"/>
      <c r="DO67" s="689"/>
      <c r="DP67" s="689"/>
      <c r="DQ67" s="689"/>
      <c r="DR67" s="689"/>
      <c r="DS67" s="689"/>
      <c r="DT67" s="689"/>
      <c r="DU67" s="689"/>
      <c r="DV67" s="689"/>
      <c r="DW67" s="690"/>
      <c r="DX67" s="748"/>
      <c r="DY67" s="749"/>
      <c r="DZ67" s="749"/>
      <c r="EA67" s="749"/>
      <c r="EB67" s="749"/>
      <c r="EC67" s="749"/>
      <c r="ED67" s="749"/>
      <c r="EE67" s="749"/>
      <c r="EF67" s="749"/>
      <c r="EG67" s="749"/>
      <c r="EH67" s="749"/>
      <c r="EI67" s="750"/>
      <c r="EJ67" s="757"/>
      <c r="EK67" s="646"/>
      <c r="EL67" s="646"/>
      <c r="EM67" s="646"/>
      <c r="EN67" s="646"/>
      <c r="EO67" s="646"/>
      <c r="EP67" s="646"/>
      <c r="EQ67" s="646"/>
      <c r="ER67" s="646"/>
      <c r="ES67" s="646"/>
      <c r="ET67" s="646"/>
      <c r="EU67" s="758"/>
      <c r="EV67" s="688" t="s">
        <v>146</v>
      </c>
      <c r="EW67" s="689"/>
      <c r="EX67" s="689"/>
      <c r="EY67" s="689"/>
      <c r="EZ67" s="689"/>
      <c r="FA67" s="689"/>
      <c r="FB67" s="689"/>
      <c r="FC67" s="689"/>
      <c r="FD67" s="689"/>
      <c r="FE67" s="759"/>
      <c r="FF67" s="760"/>
      <c r="FG67" s="760"/>
      <c r="FH67" s="760"/>
      <c r="FI67" s="760"/>
      <c r="FJ67" s="760"/>
      <c r="FK67" s="760"/>
      <c r="FL67" s="760"/>
      <c r="FM67" s="760"/>
      <c r="FN67" s="760"/>
      <c r="FO67" s="760"/>
      <c r="FP67" s="760"/>
      <c r="FQ67" s="760"/>
      <c r="FR67" s="760"/>
      <c r="FS67" s="760"/>
      <c r="FT67" s="760"/>
      <c r="FU67" s="760"/>
      <c r="FV67" s="760"/>
      <c r="FW67" s="760"/>
      <c r="FX67" s="760"/>
      <c r="FY67" s="761"/>
      <c r="GA67" s="318" t="s">
        <v>23</v>
      </c>
      <c r="GB67" s="319"/>
      <c r="GC67" s="319"/>
      <c r="GD67" s="320"/>
      <c r="GE67" s="765" t="s">
        <v>113</v>
      </c>
      <c r="GF67" s="766"/>
      <c r="GG67" s="766"/>
      <c r="GH67" s="767"/>
    </row>
    <row r="68" spans="1:190" s="22" customFormat="1" ht="5.0999999999999996" customHeight="1">
      <c r="A68" s="659"/>
      <c r="B68" s="658"/>
      <c r="C68" s="658"/>
      <c r="D68" s="675"/>
      <c r="E68" s="675"/>
      <c r="F68" s="675"/>
      <c r="G68" s="675"/>
      <c r="H68" s="675"/>
      <c r="I68" s="675"/>
      <c r="J68" s="675"/>
      <c r="K68" s="675"/>
      <c r="L68" s="675"/>
      <c r="M68" s="675"/>
      <c r="N68" s="675"/>
      <c r="O68" s="675"/>
      <c r="P68" s="675"/>
      <c r="Q68" s="675"/>
      <c r="R68" s="675"/>
      <c r="S68" s="675"/>
      <c r="T68" s="675"/>
      <c r="U68" s="675"/>
      <c r="V68" s="675"/>
      <c r="W68" s="675"/>
      <c r="X68" s="676"/>
      <c r="Y68" s="613"/>
      <c r="Z68" s="613"/>
      <c r="AA68" s="613"/>
      <c r="AB68" s="613"/>
      <c r="AC68" s="613"/>
      <c r="AD68" s="613"/>
      <c r="AE68" s="613"/>
      <c r="AF68" s="613"/>
      <c r="AG68" s="613"/>
      <c r="AH68" s="613"/>
      <c r="AI68" s="613"/>
      <c r="AJ68" s="613"/>
      <c r="AK68" s="613"/>
      <c r="AL68" s="613"/>
      <c r="AM68" s="613"/>
      <c r="AN68" s="613"/>
      <c r="AO68" s="613"/>
      <c r="AP68" s="613"/>
      <c r="AQ68" s="613"/>
      <c r="AR68" s="613"/>
      <c r="AS68" s="613"/>
      <c r="AT68" s="613"/>
      <c r="AU68" s="613"/>
      <c r="AV68" s="613"/>
      <c r="AW68" s="613"/>
      <c r="AX68" s="613"/>
      <c r="AY68" s="613"/>
      <c r="AZ68" s="613"/>
      <c r="BA68" s="613"/>
      <c r="BB68" s="613"/>
      <c r="BC68" s="613"/>
      <c r="BD68" s="613"/>
      <c r="BE68" s="613"/>
      <c r="BF68" s="613"/>
      <c r="BG68" s="613"/>
      <c r="BH68" s="613"/>
      <c r="BI68" s="133"/>
      <c r="BJ68" s="133"/>
      <c r="BK68" s="133"/>
      <c r="BL68" s="133"/>
      <c r="BM68" s="133"/>
      <c r="BN68" s="133"/>
      <c r="BO68" s="133"/>
      <c r="BP68" s="133"/>
      <c r="BQ68" s="133"/>
      <c r="BR68" s="133"/>
      <c r="BS68" s="145"/>
      <c r="BT68" s="622"/>
      <c r="BU68" s="623"/>
      <c r="BV68" s="623"/>
      <c r="BW68" s="624"/>
      <c r="BX68" s="631"/>
      <c r="BY68" s="632"/>
      <c r="BZ68" s="632"/>
      <c r="CA68" s="632"/>
      <c r="CB68" s="632"/>
      <c r="CC68" s="632"/>
      <c r="CD68" s="632"/>
      <c r="CE68" s="632"/>
      <c r="CF68" s="632"/>
      <c r="CG68" s="632"/>
      <c r="CH68" s="632"/>
      <c r="CI68" s="632"/>
      <c r="CJ68" s="632"/>
      <c r="CK68" s="632"/>
      <c r="CL68" s="632"/>
      <c r="CM68" s="632"/>
      <c r="CN68" s="632"/>
      <c r="CO68" s="632"/>
      <c r="CP68" s="632"/>
      <c r="CQ68" s="632"/>
      <c r="CR68" s="632"/>
      <c r="CS68" s="633"/>
      <c r="CT68" s="134"/>
      <c r="CU68" s="135"/>
      <c r="CV68" s="135"/>
      <c r="CW68" s="135"/>
      <c r="CX68" s="135"/>
      <c r="CY68" s="135"/>
      <c r="CZ68" s="135"/>
      <c r="DA68" s="135"/>
      <c r="DB68" s="136"/>
      <c r="DC68" s="137"/>
      <c r="DD68" s="138"/>
      <c r="DE68" s="138"/>
      <c r="DF68" s="138"/>
      <c r="DG68" s="138"/>
      <c r="DH68" s="138"/>
      <c r="DI68" s="138"/>
      <c r="DJ68" s="138"/>
      <c r="DK68" s="139"/>
      <c r="DL68" s="691"/>
      <c r="DM68" s="692"/>
      <c r="DN68" s="692"/>
      <c r="DO68" s="692"/>
      <c r="DP68" s="692"/>
      <c r="DQ68" s="692"/>
      <c r="DR68" s="692"/>
      <c r="DS68" s="692"/>
      <c r="DT68" s="692"/>
      <c r="DU68" s="692"/>
      <c r="DV68" s="692"/>
      <c r="DW68" s="693"/>
      <c r="DX68" s="140"/>
      <c r="DY68" s="141"/>
      <c r="DZ68" s="141"/>
      <c r="EA68" s="141"/>
      <c r="EB68" s="141"/>
      <c r="EC68" s="141"/>
      <c r="ED68" s="141"/>
      <c r="EE68" s="141"/>
      <c r="EF68" s="141"/>
      <c r="EG68" s="141"/>
      <c r="EH68" s="141"/>
      <c r="EI68" s="142"/>
      <c r="EJ68" s="143"/>
      <c r="EK68" s="133"/>
      <c r="EL68" s="133"/>
      <c r="EM68" s="133"/>
      <c r="EN68" s="133"/>
      <c r="EO68" s="133"/>
      <c r="EP68" s="133"/>
      <c r="EQ68" s="133"/>
      <c r="ER68" s="133"/>
      <c r="ES68" s="133"/>
      <c r="ET68" s="133"/>
      <c r="EU68" s="144"/>
      <c r="EV68" s="691"/>
      <c r="EW68" s="692"/>
      <c r="EX68" s="692"/>
      <c r="EY68" s="692"/>
      <c r="EZ68" s="692"/>
      <c r="FA68" s="692"/>
      <c r="FB68" s="692"/>
      <c r="FC68" s="692"/>
      <c r="FD68" s="692"/>
      <c r="FE68" s="762" t="s">
        <v>171</v>
      </c>
      <c r="FF68" s="763"/>
      <c r="FG68" s="763"/>
      <c r="FH68" s="763"/>
      <c r="FI68" s="763"/>
      <c r="FJ68" s="763"/>
      <c r="FK68" s="763"/>
      <c r="FL68" s="763"/>
      <c r="FM68" s="763"/>
      <c r="FN68" s="763"/>
      <c r="FO68" s="763"/>
      <c r="FP68" s="763"/>
      <c r="FQ68" s="763"/>
      <c r="FR68" s="763"/>
      <c r="FS68" s="763"/>
      <c r="FT68" s="763"/>
      <c r="FU68" s="763"/>
      <c r="FV68" s="763"/>
      <c r="FW68" s="763"/>
      <c r="FX68" s="763"/>
      <c r="FY68" s="764"/>
      <c r="GA68" s="321"/>
      <c r="GB68" s="322"/>
      <c r="GC68" s="322"/>
      <c r="GD68" s="323"/>
      <c r="GE68" s="768"/>
      <c r="GF68" s="769"/>
      <c r="GG68" s="769"/>
      <c r="GH68" s="770"/>
    </row>
    <row r="69" spans="1:190" s="23" customFormat="1" ht="5.0999999999999996" customHeight="1">
      <c r="A69" s="659"/>
      <c r="B69" s="658"/>
      <c r="C69" s="658"/>
      <c r="D69" s="675"/>
      <c r="E69" s="675"/>
      <c r="F69" s="675"/>
      <c r="G69" s="675"/>
      <c r="H69" s="675"/>
      <c r="I69" s="675"/>
      <c r="J69" s="675"/>
      <c r="K69" s="675"/>
      <c r="L69" s="675"/>
      <c r="M69" s="675"/>
      <c r="N69" s="675"/>
      <c r="O69" s="675"/>
      <c r="P69" s="675"/>
      <c r="Q69" s="675"/>
      <c r="R69" s="675"/>
      <c r="S69" s="675"/>
      <c r="T69" s="675"/>
      <c r="U69" s="675"/>
      <c r="V69" s="675"/>
      <c r="W69" s="675"/>
      <c r="X69" s="676"/>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613"/>
      <c r="AW69" s="613"/>
      <c r="AX69" s="613"/>
      <c r="AY69" s="613"/>
      <c r="AZ69" s="613"/>
      <c r="BA69" s="613"/>
      <c r="BB69" s="613"/>
      <c r="BC69" s="613"/>
      <c r="BD69" s="613"/>
      <c r="BE69" s="613"/>
      <c r="BF69" s="613"/>
      <c r="BG69" s="613"/>
      <c r="BH69" s="613"/>
      <c r="BI69" s="554" t="s">
        <v>122</v>
      </c>
      <c r="BJ69" s="554"/>
      <c r="BK69" s="554"/>
      <c r="BL69" s="554"/>
      <c r="BM69" s="554"/>
      <c r="BN69" s="554"/>
      <c r="BO69" s="554"/>
      <c r="BP69" s="554"/>
      <c r="BQ69" s="554"/>
      <c r="BR69" s="554"/>
      <c r="BS69" s="618"/>
      <c r="BT69" s="622"/>
      <c r="BU69" s="623"/>
      <c r="BV69" s="623"/>
      <c r="BW69" s="624"/>
      <c r="BX69" s="631"/>
      <c r="BY69" s="632"/>
      <c r="BZ69" s="632"/>
      <c r="CA69" s="632"/>
      <c r="CB69" s="632"/>
      <c r="CC69" s="632"/>
      <c r="CD69" s="632"/>
      <c r="CE69" s="632"/>
      <c r="CF69" s="632"/>
      <c r="CG69" s="632"/>
      <c r="CH69" s="632"/>
      <c r="CI69" s="632"/>
      <c r="CJ69" s="632"/>
      <c r="CK69" s="632"/>
      <c r="CL69" s="632"/>
      <c r="CM69" s="632"/>
      <c r="CN69" s="632"/>
      <c r="CO69" s="632"/>
      <c r="CP69" s="632"/>
      <c r="CQ69" s="632"/>
      <c r="CR69" s="632"/>
      <c r="CS69" s="633"/>
      <c r="CT69" s="615" t="s">
        <v>93</v>
      </c>
      <c r="CU69" s="616"/>
      <c r="CV69" s="616"/>
      <c r="CW69" s="616"/>
      <c r="CX69" s="616"/>
      <c r="CY69" s="616"/>
      <c r="CZ69" s="616"/>
      <c r="DA69" s="616"/>
      <c r="DB69" s="617"/>
      <c r="DC69" s="553" t="s">
        <v>97</v>
      </c>
      <c r="DD69" s="554"/>
      <c r="DE69" s="554"/>
      <c r="DF69" s="554"/>
      <c r="DG69" s="554"/>
      <c r="DH69" s="554"/>
      <c r="DI69" s="554"/>
      <c r="DJ69" s="554"/>
      <c r="DK69" s="555"/>
      <c r="DL69" s="691"/>
      <c r="DM69" s="692"/>
      <c r="DN69" s="692"/>
      <c r="DO69" s="692"/>
      <c r="DP69" s="692"/>
      <c r="DQ69" s="692"/>
      <c r="DR69" s="692"/>
      <c r="DS69" s="692"/>
      <c r="DT69" s="692"/>
      <c r="DU69" s="692"/>
      <c r="DV69" s="692"/>
      <c r="DW69" s="693"/>
      <c r="DX69" s="710" t="s">
        <v>98</v>
      </c>
      <c r="DY69" s="711"/>
      <c r="DZ69" s="711"/>
      <c r="EA69" s="711"/>
      <c r="EB69" s="711"/>
      <c r="EC69" s="711"/>
      <c r="ED69" s="711"/>
      <c r="EE69" s="711"/>
      <c r="EF69" s="711"/>
      <c r="EG69" s="711"/>
      <c r="EH69" s="711"/>
      <c r="EI69" s="712"/>
      <c r="EJ69" s="553" t="s">
        <v>100</v>
      </c>
      <c r="EK69" s="554"/>
      <c r="EL69" s="554"/>
      <c r="EM69" s="554"/>
      <c r="EN69" s="554"/>
      <c r="EO69" s="554"/>
      <c r="EP69" s="554"/>
      <c r="EQ69" s="554"/>
      <c r="ER69" s="554"/>
      <c r="ES69" s="554"/>
      <c r="ET69" s="554"/>
      <c r="EU69" s="555"/>
      <c r="EV69" s="691"/>
      <c r="EW69" s="692"/>
      <c r="EX69" s="692"/>
      <c r="EY69" s="692"/>
      <c r="EZ69" s="692"/>
      <c r="FA69" s="692"/>
      <c r="FB69" s="692"/>
      <c r="FC69" s="692"/>
      <c r="FD69" s="692"/>
      <c r="FE69" s="762"/>
      <c r="FF69" s="763"/>
      <c r="FG69" s="763"/>
      <c r="FH69" s="763"/>
      <c r="FI69" s="763"/>
      <c r="FJ69" s="763"/>
      <c r="FK69" s="763"/>
      <c r="FL69" s="763"/>
      <c r="FM69" s="763"/>
      <c r="FN69" s="763"/>
      <c r="FO69" s="763"/>
      <c r="FP69" s="763"/>
      <c r="FQ69" s="763"/>
      <c r="FR69" s="763"/>
      <c r="FS69" s="763"/>
      <c r="FT69" s="763"/>
      <c r="FU69" s="763"/>
      <c r="FV69" s="763"/>
      <c r="FW69" s="763"/>
      <c r="FX69" s="763"/>
      <c r="FY69" s="764"/>
      <c r="FZ69" s="22"/>
      <c r="GA69" s="685" t="s">
        <v>55</v>
      </c>
      <c r="GB69" s="685"/>
      <c r="GC69" s="685" t="s">
        <v>54</v>
      </c>
      <c r="GD69" s="685"/>
      <c r="GE69" s="768"/>
      <c r="GF69" s="769"/>
      <c r="GG69" s="769"/>
      <c r="GH69" s="770"/>
    </row>
    <row r="70" spans="1:190" s="23" customFormat="1" ht="5.0999999999999996" customHeight="1">
      <c r="A70" s="659"/>
      <c r="B70" s="658"/>
      <c r="C70" s="658"/>
      <c r="D70" s="675"/>
      <c r="E70" s="675"/>
      <c r="F70" s="675"/>
      <c r="G70" s="675"/>
      <c r="H70" s="675"/>
      <c r="I70" s="675"/>
      <c r="J70" s="675"/>
      <c r="K70" s="675"/>
      <c r="L70" s="675"/>
      <c r="M70" s="675"/>
      <c r="N70" s="675"/>
      <c r="O70" s="675"/>
      <c r="P70" s="675"/>
      <c r="Q70" s="675"/>
      <c r="R70" s="675"/>
      <c r="S70" s="675"/>
      <c r="T70" s="675"/>
      <c r="U70" s="675"/>
      <c r="V70" s="675"/>
      <c r="W70" s="675"/>
      <c r="X70" s="676"/>
      <c r="Y70" s="613"/>
      <c r="Z70" s="613"/>
      <c r="AA70" s="613"/>
      <c r="AB70" s="613"/>
      <c r="AC70" s="613"/>
      <c r="AD70" s="613"/>
      <c r="AE70" s="613"/>
      <c r="AF70" s="613"/>
      <c r="AG70" s="613"/>
      <c r="AH70" s="613"/>
      <c r="AI70" s="613"/>
      <c r="AJ70" s="613"/>
      <c r="AK70" s="613"/>
      <c r="AL70" s="613"/>
      <c r="AM70" s="613"/>
      <c r="AN70" s="613"/>
      <c r="AO70" s="613"/>
      <c r="AP70" s="613"/>
      <c r="AQ70" s="613"/>
      <c r="AR70" s="613"/>
      <c r="AS70" s="613"/>
      <c r="AT70" s="613"/>
      <c r="AU70" s="613"/>
      <c r="AV70" s="613"/>
      <c r="AW70" s="613"/>
      <c r="AX70" s="613"/>
      <c r="AY70" s="613"/>
      <c r="AZ70" s="613"/>
      <c r="BA70" s="613"/>
      <c r="BB70" s="613"/>
      <c r="BC70" s="613"/>
      <c r="BD70" s="613"/>
      <c r="BE70" s="613"/>
      <c r="BF70" s="613"/>
      <c r="BG70" s="613"/>
      <c r="BH70" s="613"/>
      <c r="BI70" s="554"/>
      <c r="BJ70" s="554"/>
      <c r="BK70" s="554"/>
      <c r="BL70" s="554"/>
      <c r="BM70" s="554"/>
      <c r="BN70" s="554"/>
      <c r="BO70" s="554"/>
      <c r="BP70" s="554"/>
      <c r="BQ70" s="554"/>
      <c r="BR70" s="554"/>
      <c r="BS70" s="618"/>
      <c r="BT70" s="622"/>
      <c r="BU70" s="623"/>
      <c r="BV70" s="623"/>
      <c r="BW70" s="624"/>
      <c r="BX70" s="631"/>
      <c r="BY70" s="632"/>
      <c r="BZ70" s="632"/>
      <c r="CA70" s="632"/>
      <c r="CB70" s="632"/>
      <c r="CC70" s="632"/>
      <c r="CD70" s="632"/>
      <c r="CE70" s="632"/>
      <c r="CF70" s="632"/>
      <c r="CG70" s="632"/>
      <c r="CH70" s="632"/>
      <c r="CI70" s="632"/>
      <c r="CJ70" s="632"/>
      <c r="CK70" s="632"/>
      <c r="CL70" s="632"/>
      <c r="CM70" s="632"/>
      <c r="CN70" s="632"/>
      <c r="CO70" s="632"/>
      <c r="CP70" s="632"/>
      <c r="CQ70" s="632"/>
      <c r="CR70" s="632"/>
      <c r="CS70" s="633"/>
      <c r="CT70" s="615"/>
      <c r="CU70" s="616"/>
      <c r="CV70" s="616"/>
      <c r="CW70" s="616"/>
      <c r="CX70" s="616"/>
      <c r="CY70" s="616"/>
      <c r="CZ70" s="616"/>
      <c r="DA70" s="616"/>
      <c r="DB70" s="617"/>
      <c r="DC70" s="553"/>
      <c r="DD70" s="554"/>
      <c r="DE70" s="554"/>
      <c r="DF70" s="554"/>
      <c r="DG70" s="554"/>
      <c r="DH70" s="554"/>
      <c r="DI70" s="554"/>
      <c r="DJ70" s="554"/>
      <c r="DK70" s="555"/>
      <c r="DL70" s="691"/>
      <c r="DM70" s="692"/>
      <c r="DN70" s="692"/>
      <c r="DO70" s="692"/>
      <c r="DP70" s="692"/>
      <c r="DQ70" s="692"/>
      <c r="DR70" s="692"/>
      <c r="DS70" s="692"/>
      <c r="DT70" s="692"/>
      <c r="DU70" s="692"/>
      <c r="DV70" s="692"/>
      <c r="DW70" s="693"/>
      <c r="DX70" s="710"/>
      <c r="DY70" s="711"/>
      <c r="DZ70" s="711"/>
      <c r="EA70" s="711"/>
      <c r="EB70" s="711"/>
      <c r="EC70" s="711"/>
      <c r="ED70" s="711"/>
      <c r="EE70" s="711"/>
      <c r="EF70" s="711"/>
      <c r="EG70" s="711"/>
      <c r="EH70" s="711"/>
      <c r="EI70" s="712"/>
      <c r="EJ70" s="553"/>
      <c r="EK70" s="554"/>
      <c r="EL70" s="554"/>
      <c r="EM70" s="554"/>
      <c r="EN70" s="554"/>
      <c r="EO70" s="554"/>
      <c r="EP70" s="554"/>
      <c r="EQ70" s="554"/>
      <c r="ER70" s="554"/>
      <c r="ES70" s="554"/>
      <c r="ET70" s="554"/>
      <c r="EU70" s="555"/>
      <c r="EV70" s="691"/>
      <c r="EW70" s="692"/>
      <c r="EX70" s="692"/>
      <c r="EY70" s="692"/>
      <c r="EZ70" s="692"/>
      <c r="FA70" s="692"/>
      <c r="FB70" s="692"/>
      <c r="FC70" s="692"/>
      <c r="FD70" s="692"/>
      <c r="FE70" s="762" t="s">
        <v>173</v>
      </c>
      <c r="FF70" s="763"/>
      <c r="FG70" s="763"/>
      <c r="FH70" s="763"/>
      <c r="FI70" s="763"/>
      <c r="FJ70" s="763"/>
      <c r="FK70" s="763"/>
      <c r="FL70" s="763"/>
      <c r="FM70" s="763"/>
      <c r="FN70" s="763"/>
      <c r="FO70" s="763"/>
      <c r="FP70" s="763"/>
      <c r="FQ70" s="763"/>
      <c r="FR70" s="763"/>
      <c r="FS70" s="763"/>
      <c r="FT70" s="763"/>
      <c r="FU70" s="763"/>
      <c r="FV70" s="763"/>
      <c r="FW70" s="763"/>
      <c r="FX70" s="763"/>
      <c r="FY70" s="764"/>
      <c r="GA70" s="686"/>
      <c r="GB70" s="686"/>
      <c r="GC70" s="686"/>
      <c r="GD70" s="686"/>
      <c r="GE70" s="768"/>
      <c r="GF70" s="769"/>
      <c r="GG70" s="769"/>
      <c r="GH70" s="770"/>
    </row>
    <row r="71" spans="1:190" s="23" customFormat="1" ht="5.0999999999999996" customHeight="1">
      <c r="A71" s="659"/>
      <c r="B71" s="658"/>
      <c r="C71" s="658"/>
      <c r="D71" s="675"/>
      <c r="E71" s="675"/>
      <c r="F71" s="675"/>
      <c r="G71" s="675"/>
      <c r="H71" s="675"/>
      <c r="I71" s="675"/>
      <c r="J71" s="675"/>
      <c r="K71" s="675"/>
      <c r="L71" s="675"/>
      <c r="M71" s="675"/>
      <c r="N71" s="675"/>
      <c r="O71" s="675"/>
      <c r="P71" s="675"/>
      <c r="Q71" s="675"/>
      <c r="R71" s="675"/>
      <c r="S71" s="675"/>
      <c r="T71" s="675"/>
      <c r="U71" s="675"/>
      <c r="V71" s="675"/>
      <c r="W71" s="675"/>
      <c r="X71" s="676"/>
      <c r="Y71" s="613"/>
      <c r="Z71" s="613"/>
      <c r="AA71" s="613"/>
      <c r="AB71" s="613"/>
      <c r="AC71" s="613"/>
      <c r="AD71" s="613"/>
      <c r="AE71" s="613"/>
      <c r="AF71" s="613"/>
      <c r="AG71" s="613"/>
      <c r="AH71" s="613"/>
      <c r="AI71" s="613"/>
      <c r="AJ71" s="613"/>
      <c r="AK71" s="613"/>
      <c r="AL71" s="613"/>
      <c r="AM71" s="613"/>
      <c r="AN71" s="613"/>
      <c r="AO71" s="613"/>
      <c r="AP71" s="613"/>
      <c r="AQ71" s="613"/>
      <c r="AR71" s="613"/>
      <c r="AS71" s="613"/>
      <c r="AT71" s="613"/>
      <c r="AU71" s="613"/>
      <c r="AV71" s="613"/>
      <c r="AW71" s="613"/>
      <c r="AX71" s="613"/>
      <c r="AY71" s="613"/>
      <c r="AZ71" s="613"/>
      <c r="BA71" s="613"/>
      <c r="BB71" s="613"/>
      <c r="BC71" s="613"/>
      <c r="BD71" s="613"/>
      <c r="BE71" s="613"/>
      <c r="BF71" s="613"/>
      <c r="BG71" s="613"/>
      <c r="BH71" s="613"/>
      <c r="BI71" s="554"/>
      <c r="BJ71" s="554"/>
      <c r="BK71" s="554"/>
      <c r="BL71" s="554"/>
      <c r="BM71" s="554"/>
      <c r="BN71" s="554"/>
      <c r="BO71" s="554"/>
      <c r="BP71" s="554"/>
      <c r="BQ71" s="554"/>
      <c r="BR71" s="554"/>
      <c r="BS71" s="618"/>
      <c r="BT71" s="622"/>
      <c r="BU71" s="623"/>
      <c r="BV71" s="623"/>
      <c r="BW71" s="624"/>
      <c r="BX71" s="631"/>
      <c r="BY71" s="632"/>
      <c r="BZ71" s="632"/>
      <c r="CA71" s="632"/>
      <c r="CB71" s="632"/>
      <c r="CC71" s="632"/>
      <c r="CD71" s="632"/>
      <c r="CE71" s="632"/>
      <c r="CF71" s="632"/>
      <c r="CG71" s="632"/>
      <c r="CH71" s="632"/>
      <c r="CI71" s="632"/>
      <c r="CJ71" s="632"/>
      <c r="CK71" s="632"/>
      <c r="CL71" s="632"/>
      <c r="CM71" s="632"/>
      <c r="CN71" s="632"/>
      <c r="CO71" s="632"/>
      <c r="CP71" s="632"/>
      <c r="CQ71" s="632"/>
      <c r="CR71" s="632"/>
      <c r="CS71" s="633"/>
      <c r="CT71" s="615"/>
      <c r="CU71" s="616"/>
      <c r="CV71" s="616"/>
      <c r="CW71" s="616"/>
      <c r="CX71" s="616"/>
      <c r="CY71" s="616"/>
      <c r="CZ71" s="616"/>
      <c r="DA71" s="616"/>
      <c r="DB71" s="617"/>
      <c r="DC71" s="553"/>
      <c r="DD71" s="554"/>
      <c r="DE71" s="554"/>
      <c r="DF71" s="554"/>
      <c r="DG71" s="554"/>
      <c r="DH71" s="554"/>
      <c r="DI71" s="554"/>
      <c r="DJ71" s="554"/>
      <c r="DK71" s="555"/>
      <c r="DL71" s="694" t="s">
        <v>33</v>
      </c>
      <c r="DM71" s="695"/>
      <c r="DN71" s="695"/>
      <c r="DO71" s="695"/>
      <c r="DP71" s="695"/>
      <c r="DQ71" s="695"/>
      <c r="DR71" s="695"/>
      <c r="DS71" s="695"/>
      <c r="DT71" s="695"/>
      <c r="DU71" s="695"/>
      <c r="DV71" s="695"/>
      <c r="DW71" s="696"/>
      <c r="DX71" s="710"/>
      <c r="DY71" s="711"/>
      <c r="DZ71" s="711"/>
      <c r="EA71" s="711"/>
      <c r="EB71" s="711"/>
      <c r="EC71" s="711"/>
      <c r="ED71" s="711"/>
      <c r="EE71" s="711"/>
      <c r="EF71" s="711"/>
      <c r="EG71" s="711"/>
      <c r="EH71" s="711"/>
      <c r="EI71" s="712"/>
      <c r="EJ71" s="553"/>
      <c r="EK71" s="554"/>
      <c r="EL71" s="554"/>
      <c r="EM71" s="554"/>
      <c r="EN71" s="554"/>
      <c r="EO71" s="554"/>
      <c r="EP71" s="554"/>
      <c r="EQ71" s="554"/>
      <c r="ER71" s="554"/>
      <c r="ES71" s="554"/>
      <c r="ET71" s="554"/>
      <c r="EU71" s="555"/>
      <c r="EV71" s="700" t="s">
        <v>30</v>
      </c>
      <c r="EW71" s="701"/>
      <c r="EX71" s="701"/>
      <c r="EY71" s="701"/>
      <c r="EZ71" s="701"/>
      <c r="FA71" s="701"/>
      <c r="FB71" s="701"/>
      <c r="FC71" s="701"/>
      <c r="FD71" s="701"/>
      <c r="FE71" s="762"/>
      <c r="FF71" s="763"/>
      <c r="FG71" s="763"/>
      <c r="FH71" s="763"/>
      <c r="FI71" s="763"/>
      <c r="FJ71" s="763"/>
      <c r="FK71" s="763"/>
      <c r="FL71" s="763"/>
      <c r="FM71" s="763"/>
      <c r="FN71" s="763"/>
      <c r="FO71" s="763"/>
      <c r="FP71" s="763"/>
      <c r="FQ71" s="763"/>
      <c r="FR71" s="763"/>
      <c r="FS71" s="763"/>
      <c r="FT71" s="763"/>
      <c r="FU71" s="763"/>
      <c r="FV71" s="763"/>
      <c r="FW71" s="763"/>
      <c r="FX71" s="763"/>
      <c r="FY71" s="764"/>
      <c r="GA71" s="686"/>
      <c r="GB71" s="686"/>
      <c r="GC71" s="686"/>
      <c r="GD71" s="686"/>
      <c r="GE71" s="768"/>
      <c r="GF71" s="769"/>
      <c r="GG71" s="769"/>
      <c r="GH71" s="770"/>
    </row>
    <row r="72" spans="1:190" s="23" customFormat="1" ht="5.0999999999999996" customHeight="1">
      <c r="A72" s="659"/>
      <c r="B72" s="658"/>
      <c r="C72" s="658"/>
      <c r="D72" s="671" t="s">
        <v>170</v>
      </c>
      <c r="E72" s="671"/>
      <c r="F72" s="671"/>
      <c r="G72" s="671"/>
      <c r="H72" s="671"/>
      <c r="I72" s="671"/>
      <c r="J72" s="671"/>
      <c r="K72" s="671"/>
      <c r="L72" s="671"/>
      <c r="M72" s="671"/>
      <c r="N72" s="671"/>
      <c r="O72" s="671"/>
      <c r="P72" s="671"/>
      <c r="Q72" s="671"/>
      <c r="R72" s="671"/>
      <c r="S72" s="671"/>
      <c r="T72" s="671"/>
      <c r="U72" s="671"/>
      <c r="V72" s="671"/>
      <c r="W72" s="671"/>
      <c r="X72" s="672"/>
      <c r="Y72" s="613"/>
      <c r="Z72" s="613"/>
      <c r="AA72" s="613"/>
      <c r="AB72" s="613"/>
      <c r="AC72" s="613"/>
      <c r="AD72" s="613"/>
      <c r="AE72" s="613"/>
      <c r="AF72" s="613"/>
      <c r="AG72" s="613"/>
      <c r="AH72" s="613"/>
      <c r="AI72" s="613"/>
      <c r="AJ72" s="613"/>
      <c r="AK72" s="613"/>
      <c r="AL72" s="613"/>
      <c r="AM72" s="613"/>
      <c r="AN72" s="613"/>
      <c r="AO72" s="613"/>
      <c r="AP72" s="613"/>
      <c r="AQ72" s="613"/>
      <c r="AR72" s="613"/>
      <c r="AS72" s="613"/>
      <c r="AT72" s="613"/>
      <c r="AU72" s="613"/>
      <c r="AV72" s="613"/>
      <c r="AW72" s="613"/>
      <c r="AX72" s="613"/>
      <c r="AY72" s="613"/>
      <c r="AZ72" s="613"/>
      <c r="BA72" s="613"/>
      <c r="BB72" s="613"/>
      <c r="BC72" s="613"/>
      <c r="BD72" s="613"/>
      <c r="BE72" s="613"/>
      <c r="BF72" s="613"/>
      <c r="BG72" s="613"/>
      <c r="BH72" s="613"/>
      <c r="BI72" s="554" t="s">
        <v>123</v>
      </c>
      <c r="BJ72" s="554"/>
      <c r="BK72" s="554"/>
      <c r="BL72" s="554"/>
      <c r="BM72" s="554"/>
      <c r="BN72" s="554"/>
      <c r="BO72" s="554"/>
      <c r="BP72" s="554"/>
      <c r="BQ72" s="554"/>
      <c r="BR72" s="554"/>
      <c r="BS72" s="618"/>
      <c r="BT72" s="622"/>
      <c r="BU72" s="623"/>
      <c r="BV72" s="623"/>
      <c r="BW72" s="624"/>
      <c r="BX72" s="631"/>
      <c r="BY72" s="632"/>
      <c r="BZ72" s="632"/>
      <c r="CA72" s="632"/>
      <c r="CB72" s="632"/>
      <c r="CC72" s="632"/>
      <c r="CD72" s="632"/>
      <c r="CE72" s="632"/>
      <c r="CF72" s="632"/>
      <c r="CG72" s="632"/>
      <c r="CH72" s="632"/>
      <c r="CI72" s="632"/>
      <c r="CJ72" s="632"/>
      <c r="CK72" s="632"/>
      <c r="CL72" s="632"/>
      <c r="CM72" s="632"/>
      <c r="CN72" s="632"/>
      <c r="CO72" s="632"/>
      <c r="CP72" s="632"/>
      <c r="CQ72" s="632"/>
      <c r="CR72" s="632"/>
      <c r="CS72" s="633"/>
      <c r="CT72" s="615" t="s">
        <v>37</v>
      </c>
      <c r="CU72" s="616"/>
      <c r="CV72" s="616"/>
      <c r="CW72" s="616"/>
      <c r="CX72" s="616"/>
      <c r="CY72" s="616"/>
      <c r="CZ72" s="616"/>
      <c r="DA72" s="616"/>
      <c r="DB72" s="617"/>
      <c r="DC72" s="553" t="s">
        <v>35</v>
      </c>
      <c r="DD72" s="554"/>
      <c r="DE72" s="554"/>
      <c r="DF72" s="554"/>
      <c r="DG72" s="554"/>
      <c r="DH72" s="554"/>
      <c r="DI72" s="554"/>
      <c r="DJ72" s="554"/>
      <c r="DK72" s="555"/>
      <c r="DL72" s="694"/>
      <c r="DM72" s="695"/>
      <c r="DN72" s="695"/>
      <c r="DO72" s="695"/>
      <c r="DP72" s="695"/>
      <c r="DQ72" s="695"/>
      <c r="DR72" s="695"/>
      <c r="DS72" s="695"/>
      <c r="DT72" s="695"/>
      <c r="DU72" s="695"/>
      <c r="DV72" s="695"/>
      <c r="DW72" s="696"/>
      <c r="DX72" s="710" t="s">
        <v>99</v>
      </c>
      <c r="DY72" s="711"/>
      <c r="DZ72" s="711"/>
      <c r="EA72" s="711"/>
      <c r="EB72" s="711"/>
      <c r="EC72" s="711"/>
      <c r="ED72" s="711"/>
      <c r="EE72" s="711"/>
      <c r="EF72" s="711"/>
      <c r="EG72" s="711"/>
      <c r="EH72" s="711"/>
      <c r="EI72" s="712"/>
      <c r="EJ72" s="553" t="s">
        <v>101</v>
      </c>
      <c r="EK72" s="554"/>
      <c r="EL72" s="554"/>
      <c r="EM72" s="554"/>
      <c r="EN72" s="554"/>
      <c r="EO72" s="554"/>
      <c r="EP72" s="554"/>
      <c r="EQ72" s="554"/>
      <c r="ER72" s="554"/>
      <c r="ES72" s="554"/>
      <c r="ET72" s="554"/>
      <c r="EU72" s="555"/>
      <c r="EV72" s="700"/>
      <c r="EW72" s="701"/>
      <c r="EX72" s="701"/>
      <c r="EY72" s="701"/>
      <c r="EZ72" s="701"/>
      <c r="FA72" s="701"/>
      <c r="FB72" s="701"/>
      <c r="FC72" s="701"/>
      <c r="FD72" s="701"/>
      <c r="FE72" s="762" t="s">
        <v>172</v>
      </c>
      <c r="FF72" s="763"/>
      <c r="FG72" s="763"/>
      <c r="FH72" s="763"/>
      <c r="FI72" s="763"/>
      <c r="FJ72" s="763"/>
      <c r="FK72" s="763"/>
      <c r="FL72" s="763"/>
      <c r="FM72" s="763"/>
      <c r="FN72" s="763"/>
      <c r="FO72" s="763"/>
      <c r="FP72" s="763"/>
      <c r="FQ72" s="763"/>
      <c r="FR72" s="763"/>
      <c r="FS72" s="763"/>
      <c r="FT72" s="763"/>
      <c r="FU72" s="763"/>
      <c r="FV72" s="763"/>
      <c r="FW72" s="763"/>
      <c r="FX72" s="763"/>
      <c r="FY72" s="764"/>
      <c r="GA72" s="686"/>
      <c r="GB72" s="686"/>
      <c r="GC72" s="686"/>
      <c r="GD72" s="686"/>
      <c r="GE72" s="768"/>
      <c r="GF72" s="769"/>
      <c r="GG72" s="769"/>
      <c r="GH72" s="770"/>
    </row>
    <row r="73" spans="1:190" s="23" customFormat="1" ht="5.0999999999999996" customHeight="1">
      <c r="A73" s="659"/>
      <c r="B73" s="658"/>
      <c r="C73" s="658"/>
      <c r="D73" s="671"/>
      <c r="E73" s="671"/>
      <c r="F73" s="671"/>
      <c r="G73" s="671"/>
      <c r="H73" s="671"/>
      <c r="I73" s="671"/>
      <c r="J73" s="671"/>
      <c r="K73" s="671"/>
      <c r="L73" s="671"/>
      <c r="M73" s="671"/>
      <c r="N73" s="671"/>
      <c r="O73" s="671"/>
      <c r="P73" s="671"/>
      <c r="Q73" s="671"/>
      <c r="R73" s="671"/>
      <c r="S73" s="671"/>
      <c r="T73" s="671"/>
      <c r="U73" s="671"/>
      <c r="V73" s="671"/>
      <c r="W73" s="671"/>
      <c r="X73" s="672"/>
      <c r="Y73" s="613"/>
      <c r="Z73" s="613"/>
      <c r="AA73" s="613"/>
      <c r="AB73" s="613"/>
      <c r="AC73" s="613"/>
      <c r="AD73" s="613"/>
      <c r="AE73" s="613"/>
      <c r="AF73" s="613"/>
      <c r="AG73" s="613"/>
      <c r="AH73" s="613"/>
      <c r="AI73" s="613"/>
      <c r="AJ73" s="613"/>
      <c r="AK73" s="613"/>
      <c r="AL73" s="613"/>
      <c r="AM73" s="613"/>
      <c r="AN73" s="613"/>
      <c r="AO73" s="613"/>
      <c r="AP73" s="613"/>
      <c r="AQ73" s="613"/>
      <c r="AR73" s="613"/>
      <c r="AS73" s="613"/>
      <c r="AT73" s="613"/>
      <c r="AU73" s="613"/>
      <c r="AV73" s="613"/>
      <c r="AW73" s="613"/>
      <c r="AX73" s="613"/>
      <c r="AY73" s="613"/>
      <c r="AZ73" s="613"/>
      <c r="BA73" s="613"/>
      <c r="BB73" s="613"/>
      <c r="BC73" s="613"/>
      <c r="BD73" s="613"/>
      <c r="BE73" s="613"/>
      <c r="BF73" s="613"/>
      <c r="BG73" s="613"/>
      <c r="BH73" s="613"/>
      <c r="BI73" s="554"/>
      <c r="BJ73" s="554"/>
      <c r="BK73" s="554"/>
      <c r="BL73" s="554"/>
      <c r="BM73" s="554"/>
      <c r="BN73" s="554"/>
      <c r="BO73" s="554"/>
      <c r="BP73" s="554"/>
      <c r="BQ73" s="554"/>
      <c r="BR73" s="554"/>
      <c r="BS73" s="618"/>
      <c r="BT73" s="622"/>
      <c r="BU73" s="623"/>
      <c r="BV73" s="623"/>
      <c r="BW73" s="624"/>
      <c r="BX73" s="631"/>
      <c r="BY73" s="632"/>
      <c r="BZ73" s="632"/>
      <c r="CA73" s="632"/>
      <c r="CB73" s="632"/>
      <c r="CC73" s="632"/>
      <c r="CD73" s="632"/>
      <c r="CE73" s="632"/>
      <c r="CF73" s="632"/>
      <c r="CG73" s="632"/>
      <c r="CH73" s="632"/>
      <c r="CI73" s="632"/>
      <c r="CJ73" s="632"/>
      <c r="CK73" s="632"/>
      <c r="CL73" s="632"/>
      <c r="CM73" s="632"/>
      <c r="CN73" s="632"/>
      <c r="CO73" s="632"/>
      <c r="CP73" s="632"/>
      <c r="CQ73" s="632"/>
      <c r="CR73" s="632"/>
      <c r="CS73" s="633"/>
      <c r="CT73" s="615"/>
      <c r="CU73" s="616"/>
      <c r="CV73" s="616"/>
      <c r="CW73" s="616"/>
      <c r="CX73" s="616"/>
      <c r="CY73" s="616"/>
      <c r="CZ73" s="616"/>
      <c r="DA73" s="616"/>
      <c r="DB73" s="617"/>
      <c r="DC73" s="553"/>
      <c r="DD73" s="554"/>
      <c r="DE73" s="554"/>
      <c r="DF73" s="554"/>
      <c r="DG73" s="554"/>
      <c r="DH73" s="554"/>
      <c r="DI73" s="554"/>
      <c r="DJ73" s="554"/>
      <c r="DK73" s="555"/>
      <c r="DL73" s="694"/>
      <c r="DM73" s="695"/>
      <c r="DN73" s="695"/>
      <c r="DO73" s="695"/>
      <c r="DP73" s="695"/>
      <c r="DQ73" s="695"/>
      <c r="DR73" s="695"/>
      <c r="DS73" s="695"/>
      <c r="DT73" s="695"/>
      <c r="DU73" s="695"/>
      <c r="DV73" s="695"/>
      <c r="DW73" s="696"/>
      <c r="DX73" s="710"/>
      <c r="DY73" s="711"/>
      <c r="DZ73" s="711"/>
      <c r="EA73" s="711"/>
      <c r="EB73" s="711"/>
      <c r="EC73" s="711"/>
      <c r="ED73" s="711"/>
      <c r="EE73" s="711"/>
      <c r="EF73" s="711"/>
      <c r="EG73" s="711"/>
      <c r="EH73" s="711"/>
      <c r="EI73" s="712"/>
      <c r="EJ73" s="553"/>
      <c r="EK73" s="554"/>
      <c r="EL73" s="554"/>
      <c r="EM73" s="554"/>
      <c r="EN73" s="554"/>
      <c r="EO73" s="554"/>
      <c r="EP73" s="554"/>
      <c r="EQ73" s="554"/>
      <c r="ER73" s="554"/>
      <c r="ES73" s="554"/>
      <c r="ET73" s="554"/>
      <c r="EU73" s="555"/>
      <c r="EV73" s="700"/>
      <c r="EW73" s="701"/>
      <c r="EX73" s="701"/>
      <c r="EY73" s="701"/>
      <c r="EZ73" s="701"/>
      <c r="FA73" s="701"/>
      <c r="FB73" s="701"/>
      <c r="FC73" s="701"/>
      <c r="FD73" s="701"/>
      <c r="FE73" s="762"/>
      <c r="FF73" s="763"/>
      <c r="FG73" s="763"/>
      <c r="FH73" s="763"/>
      <c r="FI73" s="763"/>
      <c r="FJ73" s="763"/>
      <c r="FK73" s="763"/>
      <c r="FL73" s="763"/>
      <c r="FM73" s="763"/>
      <c r="FN73" s="763"/>
      <c r="FO73" s="763"/>
      <c r="FP73" s="763"/>
      <c r="FQ73" s="763"/>
      <c r="FR73" s="763"/>
      <c r="FS73" s="763"/>
      <c r="FT73" s="763"/>
      <c r="FU73" s="763"/>
      <c r="FV73" s="763"/>
      <c r="FW73" s="763"/>
      <c r="FX73" s="763"/>
      <c r="FY73" s="764"/>
      <c r="GA73" s="686"/>
      <c r="GB73" s="686"/>
      <c r="GC73" s="686"/>
      <c r="GD73" s="686"/>
      <c r="GE73" s="768"/>
      <c r="GF73" s="769"/>
      <c r="GG73" s="769"/>
      <c r="GH73" s="770"/>
    </row>
    <row r="74" spans="1:190" s="23" customFormat="1" ht="5.0999999999999996" customHeight="1">
      <c r="A74" s="659"/>
      <c r="B74" s="658"/>
      <c r="C74" s="658"/>
      <c r="D74" s="671"/>
      <c r="E74" s="671"/>
      <c r="F74" s="671"/>
      <c r="G74" s="671"/>
      <c r="H74" s="671"/>
      <c r="I74" s="671"/>
      <c r="J74" s="671"/>
      <c r="K74" s="671"/>
      <c r="L74" s="671"/>
      <c r="M74" s="671"/>
      <c r="N74" s="671"/>
      <c r="O74" s="671"/>
      <c r="P74" s="671"/>
      <c r="Q74" s="671"/>
      <c r="R74" s="671"/>
      <c r="S74" s="671"/>
      <c r="T74" s="671"/>
      <c r="U74" s="671"/>
      <c r="V74" s="671"/>
      <c r="W74" s="671"/>
      <c r="X74" s="672"/>
      <c r="Y74" s="613"/>
      <c r="Z74" s="613"/>
      <c r="AA74" s="613"/>
      <c r="AB74" s="613"/>
      <c r="AC74" s="613"/>
      <c r="AD74" s="613"/>
      <c r="AE74" s="613"/>
      <c r="AF74" s="613"/>
      <c r="AG74" s="613"/>
      <c r="AH74" s="613"/>
      <c r="AI74" s="613"/>
      <c r="AJ74" s="613"/>
      <c r="AK74" s="613"/>
      <c r="AL74" s="613"/>
      <c r="AM74" s="613"/>
      <c r="AN74" s="613"/>
      <c r="AO74" s="613"/>
      <c r="AP74" s="613"/>
      <c r="AQ74" s="613"/>
      <c r="AR74" s="613"/>
      <c r="AS74" s="613"/>
      <c r="AT74" s="613"/>
      <c r="AU74" s="613"/>
      <c r="AV74" s="613"/>
      <c r="AW74" s="613"/>
      <c r="AX74" s="613"/>
      <c r="AY74" s="613"/>
      <c r="AZ74" s="613"/>
      <c r="BA74" s="613"/>
      <c r="BB74" s="613"/>
      <c r="BC74" s="613"/>
      <c r="BD74" s="613"/>
      <c r="BE74" s="613"/>
      <c r="BF74" s="613"/>
      <c r="BG74" s="613"/>
      <c r="BH74" s="613"/>
      <c r="BI74" s="554"/>
      <c r="BJ74" s="554"/>
      <c r="BK74" s="554"/>
      <c r="BL74" s="554"/>
      <c r="BM74" s="554"/>
      <c r="BN74" s="554"/>
      <c r="BO74" s="554"/>
      <c r="BP74" s="554"/>
      <c r="BQ74" s="554"/>
      <c r="BR74" s="554"/>
      <c r="BS74" s="618"/>
      <c r="BT74" s="625"/>
      <c r="BU74" s="626"/>
      <c r="BV74" s="626"/>
      <c r="BW74" s="627"/>
      <c r="BX74" s="634"/>
      <c r="BY74" s="635"/>
      <c r="BZ74" s="635"/>
      <c r="CA74" s="635"/>
      <c r="CB74" s="635"/>
      <c r="CC74" s="635"/>
      <c r="CD74" s="635"/>
      <c r="CE74" s="635"/>
      <c r="CF74" s="635"/>
      <c r="CG74" s="635"/>
      <c r="CH74" s="635"/>
      <c r="CI74" s="635"/>
      <c r="CJ74" s="635"/>
      <c r="CK74" s="635"/>
      <c r="CL74" s="635"/>
      <c r="CM74" s="635"/>
      <c r="CN74" s="635"/>
      <c r="CO74" s="635"/>
      <c r="CP74" s="635"/>
      <c r="CQ74" s="635"/>
      <c r="CR74" s="635"/>
      <c r="CS74" s="636"/>
      <c r="CT74" s="615"/>
      <c r="CU74" s="616"/>
      <c r="CV74" s="616"/>
      <c r="CW74" s="616"/>
      <c r="CX74" s="616"/>
      <c r="CY74" s="616"/>
      <c r="CZ74" s="616"/>
      <c r="DA74" s="616"/>
      <c r="DB74" s="617"/>
      <c r="DC74" s="553"/>
      <c r="DD74" s="554"/>
      <c r="DE74" s="554"/>
      <c r="DF74" s="554"/>
      <c r="DG74" s="554"/>
      <c r="DH74" s="554"/>
      <c r="DI74" s="554"/>
      <c r="DJ74" s="554"/>
      <c r="DK74" s="555"/>
      <c r="DL74" s="694" t="s">
        <v>63</v>
      </c>
      <c r="DM74" s="695"/>
      <c r="DN74" s="695"/>
      <c r="DO74" s="695"/>
      <c r="DP74" s="695"/>
      <c r="DQ74" s="695"/>
      <c r="DR74" s="695"/>
      <c r="DS74" s="695"/>
      <c r="DT74" s="695"/>
      <c r="DU74" s="695"/>
      <c r="DV74" s="695"/>
      <c r="DW74" s="696"/>
      <c r="DX74" s="710"/>
      <c r="DY74" s="711"/>
      <c r="DZ74" s="711"/>
      <c r="EA74" s="711"/>
      <c r="EB74" s="711"/>
      <c r="EC74" s="711"/>
      <c r="ED74" s="711"/>
      <c r="EE74" s="711"/>
      <c r="EF74" s="711"/>
      <c r="EG74" s="711"/>
      <c r="EH74" s="711"/>
      <c r="EI74" s="712"/>
      <c r="EJ74" s="553"/>
      <c r="EK74" s="554"/>
      <c r="EL74" s="554"/>
      <c r="EM74" s="554"/>
      <c r="EN74" s="554"/>
      <c r="EO74" s="554"/>
      <c r="EP74" s="554"/>
      <c r="EQ74" s="554"/>
      <c r="ER74" s="554"/>
      <c r="ES74" s="554"/>
      <c r="ET74" s="554"/>
      <c r="EU74" s="555"/>
      <c r="EV74" s="702" t="s">
        <v>31</v>
      </c>
      <c r="EW74" s="703"/>
      <c r="EX74" s="703"/>
      <c r="EY74" s="703"/>
      <c r="EZ74" s="703"/>
      <c r="FA74" s="703"/>
      <c r="FB74" s="703"/>
      <c r="FC74" s="703"/>
      <c r="FD74" s="703"/>
      <c r="FE74" s="148"/>
      <c r="FF74" s="131"/>
      <c r="FG74" s="131"/>
      <c r="FH74" s="131"/>
      <c r="FI74" s="131"/>
      <c r="FJ74" s="131"/>
      <c r="FK74" s="131"/>
      <c r="FL74" s="131"/>
      <c r="FM74" s="131"/>
      <c r="FN74" s="131"/>
      <c r="FO74" s="131"/>
      <c r="FP74" s="131"/>
      <c r="FQ74" s="131"/>
      <c r="FR74" s="131"/>
      <c r="FS74" s="131"/>
      <c r="FT74" s="131"/>
      <c r="FU74" s="131"/>
      <c r="FV74" s="131"/>
      <c r="FW74" s="131"/>
      <c r="FX74" s="131"/>
      <c r="FY74" s="132"/>
      <c r="GA74" s="686"/>
      <c r="GB74" s="686"/>
      <c r="GC74" s="686"/>
      <c r="GD74" s="686"/>
      <c r="GE74" s="768"/>
      <c r="GF74" s="769"/>
      <c r="GG74" s="769"/>
      <c r="GH74" s="770"/>
    </row>
    <row r="75" spans="1:190" s="23" customFormat="1" ht="5.0999999999999996" customHeight="1">
      <c r="A75" s="659"/>
      <c r="B75" s="658"/>
      <c r="C75" s="658"/>
      <c r="D75" s="667" t="s">
        <v>169</v>
      </c>
      <c r="E75" s="667"/>
      <c r="F75" s="667"/>
      <c r="G75" s="667"/>
      <c r="H75" s="667"/>
      <c r="I75" s="667"/>
      <c r="J75" s="667"/>
      <c r="K75" s="667"/>
      <c r="L75" s="667"/>
      <c r="M75" s="667"/>
      <c r="N75" s="667"/>
      <c r="O75" s="667"/>
      <c r="P75" s="667"/>
      <c r="Q75" s="667"/>
      <c r="R75" s="667"/>
      <c r="S75" s="667"/>
      <c r="T75" s="667"/>
      <c r="U75" s="667"/>
      <c r="V75" s="667"/>
      <c r="W75" s="667"/>
      <c r="X75" s="668"/>
      <c r="Y75" s="613" t="s">
        <v>94</v>
      </c>
      <c r="Z75" s="613"/>
      <c r="AA75" s="613"/>
      <c r="AB75" s="613"/>
      <c r="AC75" s="613"/>
      <c r="AD75" s="613"/>
      <c r="AE75" s="613"/>
      <c r="AF75" s="613"/>
      <c r="AG75" s="613"/>
      <c r="AH75" s="613"/>
      <c r="AI75" s="613"/>
      <c r="AJ75" s="613"/>
      <c r="AK75" s="613"/>
      <c r="AL75" s="613"/>
      <c r="AM75" s="613"/>
      <c r="AN75" s="613"/>
      <c r="AO75" s="613"/>
      <c r="AP75" s="613"/>
      <c r="AQ75" s="613" t="s">
        <v>95</v>
      </c>
      <c r="AR75" s="613"/>
      <c r="AS75" s="613"/>
      <c r="AT75" s="613"/>
      <c r="AU75" s="613"/>
      <c r="AV75" s="613"/>
      <c r="AW75" s="613"/>
      <c r="AX75" s="613"/>
      <c r="AY75" s="613"/>
      <c r="AZ75" s="613"/>
      <c r="BA75" s="613"/>
      <c r="BB75" s="613"/>
      <c r="BC75" s="613"/>
      <c r="BD75" s="613"/>
      <c r="BE75" s="613"/>
      <c r="BF75" s="613"/>
      <c r="BG75" s="613"/>
      <c r="BH75" s="613"/>
      <c r="BI75" s="554" t="s">
        <v>27</v>
      </c>
      <c r="BJ75" s="554"/>
      <c r="BK75" s="554"/>
      <c r="BL75" s="554"/>
      <c r="BM75" s="554"/>
      <c r="BN75" s="554"/>
      <c r="BO75" s="554"/>
      <c r="BP75" s="554"/>
      <c r="BQ75" s="554"/>
      <c r="BR75" s="554"/>
      <c r="BS75" s="618"/>
      <c r="BT75" s="640"/>
      <c r="BU75" s="641"/>
      <c r="BV75" s="641"/>
      <c r="BW75" s="642"/>
      <c r="BX75" s="640" t="s">
        <v>38</v>
      </c>
      <c r="BY75" s="641"/>
      <c r="BZ75" s="641"/>
      <c r="CA75" s="642"/>
      <c r="CB75" s="588" t="s">
        <v>7</v>
      </c>
      <c r="CC75" s="589"/>
      <c r="CD75" s="589"/>
      <c r="CE75" s="589"/>
      <c r="CF75" s="589"/>
      <c r="CG75" s="590"/>
      <c r="CH75" s="588" t="s">
        <v>8</v>
      </c>
      <c r="CI75" s="589"/>
      <c r="CJ75" s="589"/>
      <c r="CK75" s="589"/>
      <c r="CL75" s="589"/>
      <c r="CM75" s="590"/>
      <c r="CN75" s="588" t="s">
        <v>9</v>
      </c>
      <c r="CO75" s="589"/>
      <c r="CP75" s="589"/>
      <c r="CQ75" s="589"/>
      <c r="CR75" s="589"/>
      <c r="CS75" s="590"/>
      <c r="CT75" s="615" t="s">
        <v>36</v>
      </c>
      <c r="CU75" s="616"/>
      <c r="CV75" s="616"/>
      <c r="CW75" s="616"/>
      <c r="CX75" s="616"/>
      <c r="CY75" s="616"/>
      <c r="CZ75" s="616"/>
      <c r="DA75" s="616"/>
      <c r="DB75" s="617"/>
      <c r="DC75" s="553" t="s">
        <v>36</v>
      </c>
      <c r="DD75" s="554"/>
      <c r="DE75" s="554"/>
      <c r="DF75" s="554"/>
      <c r="DG75" s="554"/>
      <c r="DH75" s="554"/>
      <c r="DI75" s="554"/>
      <c r="DJ75" s="554"/>
      <c r="DK75" s="555"/>
      <c r="DL75" s="694"/>
      <c r="DM75" s="695"/>
      <c r="DN75" s="695"/>
      <c r="DO75" s="695"/>
      <c r="DP75" s="695"/>
      <c r="DQ75" s="695"/>
      <c r="DR75" s="695"/>
      <c r="DS75" s="695"/>
      <c r="DT75" s="695"/>
      <c r="DU75" s="695"/>
      <c r="DV75" s="695"/>
      <c r="DW75" s="696"/>
      <c r="DX75" s="710" t="s">
        <v>32</v>
      </c>
      <c r="DY75" s="711"/>
      <c r="DZ75" s="711"/>
      <c r="EA75" s="711"/>
      <c r="EB75" s="711"/>
      <c r="EC75" s="711"/>
      <c r="ED75" s="711"/>
      <c r="EE75" s="711"/>
      <c r="EF75" s="711"/>
      <c r="EG75" s="711"/>
      <c r="EH75" s="711"/>
      <c r="EI75" s="712"/>
      <c r="EJ75" s="553" t="s">
        <v>64</v>
      </c>
      <c r="EK75" s="554"/>
      <c r="EL75" s="554"/>
      <c r="EM75" s="554"/>
      <c r="EN75" s="554"/>
      <c r="EO75" s="554"/>
      <c r="EP75" s="554"/>
      <c r="EQ75" s="554"/>
      <c r="ER75" s="554"/>
      <c r="ES75" s="554"/>
      <c r="ET75" s="554"/>
      <c r="EU75" s="555"/>
      <c r="EV75" s="702"/>
      <c r="EW75" s="703"/>
      <c r="EX75" s="703"/>
      <c r="EY75" s="703"/>
      <c r="EZ75" s="703"/>
      <c r="FA75" s="703"/>
      <c r="FB75" s="703"/>
      <c r="FC75" s="703"/>
      <c r="FD75" s="703"/>
      <c r="FE75" s="149"/>
      <c r="FF75" s="150"/>
      <c r="FG75" s="151"/>
      <c r="FH75" s="775" t="s">
        <v>179</v>
      </c>
      <c r="FI75" s="776"/>
      <c r="FJ75" s="776"/>
      <c r="FK75" s="776"/>
      <c r="FL75" s="776"/>
      <c r="FM75" s="776"/>
      <c r="FN75" s="776"/>
      <c r="FO75" s="776"/>
      <c r="FP75" s="776"/>
      <c r="FQ75" s="776"/>
      <c r="FR75" s="776"/>
      <c r="FS75" s="776"/>
      <c r="FT75" s="776"/>
      <c r="FU75" s="776"/>
      <c r="FV75" s="776"/>
      <c r="FW75" s="776"/>
      <c r="FX75" s="776"/>
      <c r="FY75" s="777"/>
      <c r="GA75" s="686"/>
      <c r="GB75" s="686"/>
      <c r="GC75" s="686"/>
      <c r="GD75" s="686"/>
      <c r="GE75" s="768"/>
      <c r="GF75" s="769"/>
      <c r="GG75" s="769"/>
      <c r="GH75" s="770"/>
    </row>
    <row r="76" spans="1:190" s="23" customFormat="1" ht="5.0999999999999996" customHeight="1">
      <c r="A76" s="659"/>
      <c r="B76" s="658"/>
      <c r="C76" s="658"/>
      <c r="D76" s="667"/>
      <c r="E76" s="667"/>
      <c r="F76" s="667"/>
      <c r="G76" s="667"/>
      <c r="H76" s="667"/>
      <c r="I76" s="667"/>
      <c r="J76" s="667"/>
      <c r="K76" s="667"/>
      <c r="L76" s="667"/>
      <c r="M76" s="667"/>
      <c r="N76" s="667"/>
      <c r="O76" s="667"/>
      <c r="P76" s="667"/>
      <c r="Q76" s="667"/>
      <c r="R76" s="667"/>
      <c r="S76" s="667"/>
      <c r="T76" s="667"/>
      <c r="U76" s="667"/>
      <c r="V76" s="667"/>
      <c r="W76" s="667"/>
      <c r="X76" s="668"/>
      <c r="Y76" s="613"/>
      <c r="Z76" s="613"/>
      <c r="AA76" s="613"/>
      <c r="AB76" s="613"/>
      <c r="AC76" s="613"/>
      <c r="AD76" s="613"/>
      <c r="AE76" s="613"/>
      <c r="AF76" s="613"/>
      <c r="AG76" s="613"/>
      <c r="AH76" s="613"/>
      <c r="AI76" s="613"/>
      <c r="AJ76" s="613"/>
      <c r="AK76" s="613"/>
      <c r="AL76" s="613"/>
      <c r="AM76" s="613"/>
      <c r="AN76" s="613"/>
      <c r="AO76" s="613"/>
      <c r="AP76" s="613"/>
      <c r="AQ76" s="613"/>
      <c r="AR76" s="613"/>
      <c r="AS76" s="613"/>
      <c r="AT76" s="613"/>
      <c r="AU76" s="613"/>
      <c r="AV76" s="613"/>
      <c r="AW76" s="613"/>
      <c r="AX76" s="613"/>
      <c r="AY76" s="613"/>
      <c r="AZ76" s="613"/>
      <c r="BA76" s="613"/>
      <c r="BB76" s="613"/>
      <c r="BC76" s="613"/>
      <c r="BD76" s="613"/>
      <c r="BE76" s="613"/>
      <c r="BF76" s="613"/>
      <c r="BG76" s="613"/>
      <c r="BH76" s="613"/>
      <c r="BI76" s="554"/>
      <c r="BJ76" s="554"/>
      <c r="BK76" s="554"/>
      <c r="BL76" s="554"/>
      <c r="BM76" s="554"/>
      <c r="BN76" s="554"/>
      <c r="BO76" s="554"/>
      <c r="BP76" s="554"/>
      <c r="BQ76" s="554"/>
      <c r="BR76" s="554"/>
      <c r="BS76" s="618"/>
      <c r="BT76" s="643" t="s">
        <v>39</v>
      </c>
      <c r="BU76" s="644"/>
      <c r="BV76" s="644"/>
      <c r="BW76" s="645"/>
      <c r="BX76" s="643"/>
      <c r="BY76" s="644"/>
      <c r="BZ76" s="644"/>
      <c r="CA76" s="645"/>
      <c r="CB76" s="591"/>
      <c r="CC76" s="592"/>
      <c r="CD76" s="592"/>
      <c r="CE76" s="592"/>
      <c r="CF76" s="592"/>
      <c r="CG76" s="593"/>
      <c r="CH76" s="591"/>
      <c r="CI76" s="592"/>
      <c r="CJ76" s="592"/>
      <c r="CK76" s="592"/>
      <c r="CL76" s="592"/>
      <c r="CM76" s="593"/>
      <c r="CN76" s="591"/>
      <c r="CO76" s="592"/>
      <c r="CP76" s="592"/>
      <c r="CQ76" s="592"/>
      <c r="CR76" s="592"/>
      <c r="CS76" s="593"/>
      <c r="CT76" s="615"/>
      <c r="CU76" s="616"/>
      <c r="CV76" s="616"/>
      <c r="CW76" s="616"/>
      <c r="CX76" s="616"/>
      <c r="CY76" s="616"/>
      <c r="CZ76" s="616"/>
      <c r="DA76" s="616"/>
      <c r="DB76" s="617"/>
      <c r="DC76" s="553"/>
      <c r="DD76" s="554"/>
      <c r="DE76" s="554"/>
      <c r="DF76" s="554"/>
      <c r="DG76" s="554"/>
      <c r="DH76" s="554"/>
      <c r="DI76" s="554"/>
      <c r="DJ76" s="554"/>
      <c r="DK76" s="555"/>
      <c r="DL76" s="694"/>
      <c r="DM76" s="695"/>
      <c r="DN76" s="695"/>
      <c r="DO76" s="695"/>
      <c r="DP76" s="695"/>
      <c r="DQ76" s="695"/>
      <c r="DR76" s="695"/>
      <c r="DS76" s="695"/>
      <c r="DT76" s="695"/>
      <c r="DU76" s="695"/>
      <c r="DV76" s="695"/>
      <c r="DW76" s="696"/>
      <c r="DX76" s="710"/>
      <c r="DY76" s="711"/>
      <c r="DZ76" s="711"/>
      <c r="EA76" s="711"/>
      <c r="EB76" s="711"/>
      <c r="EC76" s="711"/>
      <c r="ED76" s="711"/>
      <c r="EE76" s="711"/>
      <c r="EF76" s="711"/>
      <c r="EG76" s="711"/>
      <c r="EH76" s="711"/>
      <c r="EI76" s="712"/>
      <c r="EJ76" s="553"/>
      <c r="EK76" s="554"/>
      <c r="EL76" s="554"/>
      <c r="EM76" s="554"/>
      <c r="EN76" s="554"/>
      <c r="EO76" s="554"/>
      <c r="EP76" s="554"/>
      <c r="EQ76" s="554"/>
      <c r="ER76" s="554"/>
      <c r="ES76" s="554"/>
      <c r="ET76" s="554"/>
      <c r="EU76" s="555"/>
      <c r="EV76" s="702"/>
      <c r="EW76" s="703"/>
      <c r="EX76" s="703"/>
      <c r="EY76" s="703"/>
      <c r="EZ76" s="703"/>
      <c r="FA76" s="703"/>
      <c r="FB76" s="703"/>
      <c r="FC76" s="703"/>
      <c r="FD76" s="703"/>
      <c r="FE76" s="643" t="s">
        <v>174</v>
      </c>
      <c r="FF76" s="644"/>
      <c r="FG76" s="645"/>
      <c r="FH76" s="778"/>
      <c r="FI76" s="671"/>
      <c r="FJ76" s="671"/>
      <c r="FK76" s="671"/>
      <c r="FL76" s="671"/>
      <c r="FM76" s="671"/>
      <c r="FN76" s="671"/>
      <c r="FO76" s="671"/>
      <c r="FP76" s="671"/>
      <c r="FQ76" s="671"/>
      <c r="FR76" s="671"/>
      <c r="FS76" s="671"/>
      <c r="FT76" s="671"/>
      <c r="FU76" s="671"/>
      <c r="FV76" s="671"/>
      <c r="FW76" s="671"/>
      <c r="FX76" s="671"/>
      <c r="FY76" s="779"/>
      <c r="GA76" s="686"/>
      <c r="GB76" s="686"/>
      <c r="GC76" s="686"/>
      <c r="GD76" s="686"/>
      <c r="GE76" s="768"/>
      <c r="GF76" s="769"/>
      <c r="GG76" s="769"/>
      <c r="GH76" s="770"/>
    </row>
    <row r="77" spans="1:190" s="23" customFormat="1" ht="5.0999999999999996" customHeight="1">
      <c r="A77" s="659"/>
      <c r="B77" s="658"/>
      <c r="C77" s="658"/>
      <c r="D77" s="667"/>
      <c r="E77" s="667"/>
      <c r="F77" s="667"/>
      <c r="G77" s="667"/>
      <c r="H77" s="667"/>
      <c r="I77" s="667"/>
      <c r="J77" s="667"/>
      <c r="K77" s="667"/>
      <c r="L77" s="667"/>
      <c r="M77" s="667"/>
      <c r="N77" s="667"/>
      <c r="O77" s="667"/>
      <c r="P77" s="667"/>
      <c r="Q77" s="667"/>
      <c r="R77" s="667"/>
      <c r="S77" s="667"/>
      <c r="T77" s="667"/>
      <c r="U77" s="667"/>
      <c r="V77" s="667"/>
      <c r="W77" s="667"/>
      <c r="X77" s="668"/>
      <c r="Y77" s="613"/>
      <c r="Z77" s="613"/>
      <c r="AA77" s="613"/>
      <c r="AB77" s="613"/>
      <c r="AC77" s="613"/>
      <c r="AD77" s="613"/>
      <c r="AE77" s="613"/>
      <c r="AF77" s="613"/>
      <c r="AG77" s="613"/>
      <c r="AH77" s="613"/>
      <c r="AI77" s="613"/>
      <c r="AJ77" s="613"/>
      <c r="AK77" s="613"/>
      <c r="AL77" s="613"/>
      <c r="AM77" s="613"/>
      <c r="AN77" s="613"/>
      <c r="AO77" s="613"/>
      <c r="AP77" s="613"/>
      <c r="AQ77" s="613"/>
      <c r="AR77" s="613"/>
      <c r="AS77" s="613"/>
      <c r="AT77" s="613"/>
      <c r="AU77" s="613"/>
      <c r="AV77" s="613"/>
      <c r="AW77" s="613"/>
      <c r="AX77" s="613"/>
      <c r="AY77" s="613"/>
      <c r="AZ77" s="613"/>
      <c r="BA77" s="613"/>
      <c r="BB77" s="613"/>
      <c r="BC77" s="613"/>
      <c r="BD77" s="613"/>
      <c r="BE77" s="613"/>
      <c r="BF77" s="613"/>
      <c r="BG77" s="613"/>
      <c r="BH77" s="613"/>
      <c r="BI77" s="554"/>
      <c r="BJ77" s="554"/>
      <c r="BK77" s="554"/>
      <c r="BL77" s="554"/>
      <c r="BM77" s="554"/>
      <c r="BN77" s="554"/>
      <c r="BO77" s="554"/>
      <c r="BP77" s="554"/>
      <c r="BQ77" s="554"/>
      <c r="BR77" s="554"/>
      <c r="BS77" s="618"/>
      <c r="BT77" s="643"/>
      <c r="BU77" s="644"/>
      <c r="BV77" s="644"/>
      <c r="BW77" s="645"/>
      <c r="BX77" s="643" t="s">
        <v>140</v>
      </c>
      <c r="BY77" s="644"/>
      <c r="BZ77" s="644"/>
      <c r="CA77" s="645"/>
      <c r="CB77" s="591"/>
      <c r="CC77" s="592"/>
      <c r="CD77" s="592"/>
      <c r="CE77" s="592"/>
      <c r="CF77" s="592"/>
      <c r="CG77" s="593"/>
      <c r="CH77" s="591"/>
      <c r="CI77" s="592"/>
      <c r="CJ77" s="592"/>
      <c r="CK77" s="592"/>
      <c r="CL77" s="592"/>
      <c r="CM77" s="593"/>
      <c r="CN77" s="591"/>
      <c r="CO77" s="592"/>
      <c r="CP77" s="592"/>
      <c r="CQ77" s="592"/>
      <c r="CR77" s="592"/>
      <c r="CS77" s="593"/>
      <c r="CT77" s="615"/>
      <c r="CU77" s="616"/>
      <c r="CV77" s="616"/>
      <c r="CW77" s="616"/>
      <c r="CX77" s="616"/>
      <c r="CY77" s="616"/>
      <c r="CZ77" s="616"/>
      <c r="DA77" s="616"/>
      <c r="DB77" s="617"/>
      <c r="DC77" s="553"/>
      <c r="DD77" s="554"/>
      <c r="DE77" s="554"/>
      <c r="DF77" s="554"/>
      <c r="DG77" s="554"/>
      <c r="DH77" s="554"/>
      <c r="DI77" s="554"/>
      <c r="DJ77" s="554"/>
      <c r="DK77" s="555"/>
      <c r="DL77" s="694" t="s">
        <v>145</v>
      </c>
      <c r="DM77" s="695"/>
      <c r="DN77" s="695"/>
      <c r="DO77" s="695"/>
      <c r="DP77" s="695"/>
      <c r="DQ77" s="695"/>
      <c r="DR77" s="695"/>
      <c r="DS77" s="695"/>
      <c r="DT77" s="695"/>
      <c r="DU77" s="695"/>
      <c r="DV77" s="695"/>
      <c r="DW77" s="696"/>
      <c r="DX77" s="710"/>
      <c r="DY77" s="711"/>
      <c r="DZ77" s="711"/>
      <c r="EA77" s="711"/>
      <c r="EB77" s="711"/>
      <c r="EC77" s="711"/>
      <c r="ED77" s="711"/>
      <c r="EE77" s="711"/>
      <c r="EF77" s="711"/>
      <c r="EG77" s="711"/>
      <c r="EH77" s="711"/>
      <c r="EI77" s="712"/>
      <c r="EJ77" s="553"/>
      <c r="EK77" s="554"/>
      <c r="EL77" s="554"/>
      <c r="EM77" s="554"/>
      <c r="EN77" s="554"/>
      <c r="EO77" s="554"/>
      <c r="EP77" s="554"/>
      <c r="EQ77" s="554"/>
      <c r="ER77" s="554"/>
      <c r="ES77" s="554"/>
      <c r="ET77" s="554"/>
      <c r="EU77" s="555"/>
      <c r="EV77" s="702" t="s">
        <v>133</v>
      </c>
      <c r="EW77" s="703"/>
      <c r="EX77" s="703"/>
      <c r="EY77" s="703"/>
      <c r="EZ77" s="703"/>
      <c r="FA77" s="703"/>
      <c r="FB77" s="703"/>
      <c r="FC77" s="703"/>
      <c r="FD77" s="703"/>
      <c r="FE77" s="643"/>
      <c r="FF77" s="644"/>
      <c r="FG77" s="645"/>
      <c r="FH77" s="780"/>
      <c r="FI77" s="781"/>
      <c r="FJ77" s="781"/>
      <c r="FK77" s="781"/>
      <c r="FL77" s="781"/>
      <c r="FM77" s="781"/>
      <c r="FN77" s="781"/>
      <c r="FO77" s="781"/>
      <c r="FP77" s="781"/>
      <c r="FQ77" s="781"/>
      <c r="FR77" s="781"/>
      <c r="FS77" s="781"/>
      <c r="FT77" s="781"/>
      <c r="FU77" s="781"/>
      <c r="FV77" s="781"/>
      <c r="FW77" s="781"/>
      <c r="FX77" s="781"/>
      <c r="FY77" s="782"/>
      <c r="GA77" s="686"/>
      <c r="GB77" s="686"/>
      <c r="GC77" s="686"/>
      <c r="GD77" s="686"/>
      <c r="GE77" s="768"/>
      <c r="GF77" s="769"/>
      <c r="GG77" s="769"/>
      <c r="GH77" s="770"/>
    </row>
    <row r="78" spans="1:190" s="23" customFormat="1" ht="5.0999999999999996" customHeight="1">
      <c r="A78" s="659"/>
      <c r="B78" s="658"/>
      <c r="C78" s="658"/>
      <c r="D78" s="667" t="s">
        <v>168</v>
      </c>
      <c r="E78" s="667"/>
      <c r="F78" s="667"/>
      <c r="G78" s="667"/>
      <c r="H78" s="667"/>
      <c r="I78" s="667"/>
      <c r="J78" s="667"/>
      <c r="K78" s="667"/>
      <c r="L78" s="667"/>
      <c r="M78" s="667"/>
      <c r="N78" s="667"/>
      <c r="O78" s="667"/>
      <c r="P78" s="667"/>
      <c r="Q78" s="667"/>
      <c r="R78" s="667"/>
      <c r="S78" s="667"/>
      <c r="T78" s="667"/>
      <c r="U78" s="667"/>
      <c r="V78" s="667"/>
      <c r="W78" s="667"/>
      <c r="X78" s="668"/>
      <c r="Y78" s="613"/>
      <c r="Z78" s="613"/>
      <c r="AA78" s="613"/>
      <c r="AB78" s="613"/>
      <c r="AC78" s="613"/>
      <c r="AD78" s="613"/>
      <c r="AE78" s="613"/>
      <c r="AF78" s="613"/>
      <c r="AG78" s="613"/>
      <c r="AH78" s="613"/>
      <c r="AI78" s="613"/>
      <c r="AJ78" s="613"/>
      <c r="AK78" s="613"/>
      <c r="AL78" s="613"/>
      <c r="AM78" s="613"/>
      <c r="AN78" s="613"/>
      <c r="AO78" s="613"/>
      <c r="AP78" s="613"/>
      <c r="AQ78" s="613"/>
      <c r="AR78" s="613"/>
      <c r="AS78" s="613"/>
      <c r="AT78" s="613"/>
      <c r="AU78" s="613"/>
      <c r="AV78" s="613"/>
      <c r="AW78" s="613"/>
      <c r="AX78" s="613"/>
      <c r="AY78" s="613"/>
      <c r="AZ78" s="613"/>
      <c r="BA78" s="613"/>
      <c r="BB78" s="613"/>
      <c r="BC78" s="613"/>
      <c r="BD78" s="613"/>
      <c r="BE78" s="613"/>
      <c r="BF78" s="613"/>
      <c r="BG78" s="613"/>
      <c r="BH78" s="613"/>
      <c r="BI78" s="648"/>
      <c r="BJ78" s="648"/>
      <c r="BK78" s="648"/>
      <c r="BL78" s="648"/>
      <c r="BM78" s="648"/>
      <c r="BN78" s="648"/>
      <c r="BO78" s="648"/>
      <c r="BP78" s="648"/>
      <c r="BQ78" s="648"/>
      <c r="BR78" s="648"/>
      <c r="BS78" s="649"/>
      <c r="BT78" s="643" t="s">
        <v>40</v>
      </c>
      <c r="BU78" s="644"/>
      <c r="BV78" s="644"/>
      <c r="BW78" s="645"/>
      <c r="BX78" s="643"/>
      <c r="BY78" s="644"/>
      <c r="BZ78" s="644"/>
      <c r="CA78" s="645"/>
      <c r="CB78" s="591"/>
      <c r="CC78" s="592"/>
      <c r="CD78" s="592"/>
      <c r="CE78" s="592"/>
      <c r="CF78" s="592"/>
      <c r="CG78" s="593"/>
      <c r="CH78" s="591"/>
      <c r="CI78" s="592"/>
      <c r="CJ78" s="592"/>
      <c r="CK78" s="592"/>
      <c r="CL78" s="592"/>
      <c r="CM78" s="593"/>
      <c r="CN78" s="591"/>
      <c r="CO78" s="592"/>
      <c r="CP78" s="592"/>
      <c r="CQ78" s="592"/>
      <c r="CR78" s="592"/>
      <c r="CS78" s="593"/>
      <c r="CT78" s="71"/>
      <c r="CU78" s="72"/>
      <c r="CV78" s="72"/>
      <c r="CW78" s="72"/>
      <c r="CX78" s="72"/>
      <c r="CY78" s="72"/>
      <c r="CZ78" s="72"/>
      <c r="DA78" s="72"/>
      <c r="DB78" s="73"/>
      <c r="DC78" s="556"/>
      <c r="DD78" s="557"/>
      <c r="DE78" s="557"/>
      <c r="DF78" s="557"/>
      <c r="DG78" s="557"/>
      <c r="DH78" s="557"/>
      <c r="DI78" s="557"/>
      <c r="DJ78" s="557"/>
      <c r="DK78" s="558"/>
      <c r="DL78" s="694"/>
      <c r="DM78" s="695"/>
      <c r="DN78" s="695"/>
      <c r="DO78" s="695"/>
      <c r="DP78" s="695"/>
      <c r="DQ78" s="695"/>
      <c r="DR78" s="695"/>
      <c r="DS78" s="695"/>
      <c r="DT78" s="695"/>
      <c r="DU78" s="695"/>
      <c r="DV78" s="695"/>
      <c r="DW78" s="696"/>
      <c r="DX78" s="751"/>
      <c r="DY78" s="752"/>
      <c r="DZ78" s="752"/>
      <c r="EA78" s="752"/>
      <c r="EB78" s="752"/>
      <c r="EC78" s="752"/>
      <c r="ED78" s="752"/>
      <c r="EE78" s="752"/>
      <c r="EF78" s="752"/>
      <c r="EG78" s="752"/>
      <c r="EH78" s="752"/>
      <c r="EI78" s="753"/>
      <c r="EJ78" s="704"/>
      <c r="EK78" s="648"/>
      <c r="EL78" s="648"/>
      <c r="EM78" s="648"/>
      <c r="EN78" s="648"/>
      <c r="EO78" s="648"/>
      <c r="EP78" s="648"/>
      <c r="EQ78" s="648"/>
      <c r="ER78" s="648"/>
      <c r="ES78" s="648"/>
      <c r="ET78" s="648"/>
      <c r="EU78" s="705"/>
      <c r="EV78" s="702"/>
      <c r="EW78" s="703"/>
      <c r="EX78" s="703"/>
      <c r="EY78" s="703"/>
      <c r="EZ78" s="703"/>
      <c r="FA78" s="703"/>
      <c r="FB78" s="703"/>
      <c r="FC78" s="703"/>
      <c r="FD78" s="703"/>
      <c r="FE78" s="643" t="s">
        <v>175</v>
      </c>
      <c r="FF78" s="644"/>
      <c r="FG78" s="645"/>
      <c r="FH78" s="775" t="s">
        <v>7</v>
      </c>
      <c r="FI78" s="776"/>
      <c r="FJ78" s="776"/>
      <c r="FK78" s="776"/>
      <c r="FL78" s="776"/>
      <c r="FM78" s="783"/>
      <c r="FN78" s="775" t="s">
        <v>8</v>
      </c>
      <c r="FO78" s="776"/>
      <c r="FP78" s="776"/>
      <c r="FQ78" s="776"/>
      <c r="FR78" s="776"/>
      <c r="FS78" s="783"/>
      <c r="FT78" s="775" t="s">
        <v>9</v>
      </c>
      <c r="FU78" s="776"/>
      <c r="FV78" s="776"/>
      <c r="FW78" s="776"/>
      <c r="FX78" s="776"/>
      <c r="FY78" s="777"/>
      <c r="GA78" s="686"/>
      <c r="GB78" s="686"/>
      <c r="GC78" s="686"/>
      <c r="GD78" s="686"/>
      <c r="GE78" s="768"/>
      <c r="GF78" s="769"/>
      <c r="GG78" s="769"/>
      <c r="GH78" s="770"/>
    </row>
    <row r="79" spans="1:190" s="23" customFormat="1" ht="5.0999999999999996" customHeight="1">
      <c r="A79" s="659"/>
      <c r="B79" s="658"/>
      <c r="C79" s="658"/>
      <c r="D79" s="667"/>
      <c r="E79" s="667"/>
      <c r="F79" s="667"/>
      <c r="G79" s="667"/>
      <c r="H79" s="667"/>
      <c r="I79" s="667"/>
      <c r="J79" s="667"/>
      <c r="K79" s="667"/>
      <c r="L79" s="667"/>
      <c r="M79" s="667"/>
      <c r="N79" s="667"/>
      <c r="O79" s="667"/>
      <c r="P79" s="667"/>
      <c r="Q79" s="667"/>
      <c r="R79" s="667"/>
      <c r="S79" s="667"/>
      <c r="T79" s="667"/>
      <c r="U79" s="667"/>
      <c r="V79" s="667"/>
      <c r="W79" s="667"/>
      <c r="X79" s="668"/>
      <c r="Y79" s="613"/>
      <c r="Z79" s="613"/>
      <c r="AA79" s="613"/>
      <c r="AB79" s="613"/>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613"/>
      <c r="AY79" s="613"/>
      <c r="AZ79" s="613"/>
      <c r="BA79" s="613"/>
      <c r="BB79" s="613"/>
      <c r="BC79" s="613"/>
      <c r="BD79" s="613"/>
      <c r="BE79" s="613"/>
      <c r="BF79" s="613"/>
      <c r="BG79" s="613"/>
      <c r="BH79" s="613"/>
      <c r="BI79" s="648"/>
      <c r="BJ79" s="648"/>
      <c r="BK79" s="648"/>
      <c r="BL79" s="648"/>
      <c r="BM79" s="648"/>
      <c r="BN79" s="648"/>
      <c r="BO79" s="648"/>
      <c r="BP79" s="648"/>
      <c r="BQ79" s="648"/>
      <c r="BR79" s="648"/>
      <c r="BS79" s="649"/>
      <c r="BT79" s="643"/>
      <c r="BU79" s="644"/>
      <c r="BV79" s="644"/>
      <c r="BW79" s="645"/>
      <c r="BX79" s="643" t="s">
        <v>141</v>
      </c>
      <c r="BY79" s="644"/>
      <c r="BZ79" s="644"/>
      <c r="CA79" s="645"/>
      <c r="CB79" s="591"/>
      <c r="CC79" s="592"/>
      <c r="CD79" s="592"/>
      <c r="CE79" s="592"/>
      <c r="CF79" s="592"/>
      <c r="CG79" s="593"/>
      <c r="CH79" s="591"/>
      <c r="CI79" s="592"/>
      <c r="CJ79" s="592"/>
      <c r="CK79" s="592"/>
      <c r="CL79" s="592"/>
      <c r="CM79" s="593"/>
      <c r="CN79" s="591"/>
      <c r="CO79" s="592"/>
      <c r="CP79" s="592"/>
      <c r="CQ79" s="592"/>
      <c r="CR79" s="592"/>
      <c r="CS79" s="593"/>
      <c r="CT79" s="71"/>
      <c r="CU79" s="72"/>
      <c r="CV79" s="72"/>
      <c r="CW79" s="72"/>
      <c r="CX79" s="72"/>
      <c r="CY79" s="72"/>
      <c r="CZ79" s="72"/>
      <c r="DA79" s="72"/>
      <c r="DB79" s="73"/>
      <c r="DC79" s="556"/>
      <c r="DD79" s="557"/>
      <c r="DE79" s="557"/>
      <c r="DF79" s="557"/>
      <c r="DG79" s="557"/>
      <c r="DH79" s="557"/>
      <c r="DI79" s="557"/>
      <c r="DJ79" s="557"/>
      <c r="DK79" s="558"/>
      <c r="DL79" s="694"/>
      <c r="DM79" s="695"/>
      <c r="DN79" s="695"/>
      <c r="DO79" s="695"/>
      <c r="DP79" s="695"/>
      <c r="DQ79" s="695"/>
      <c r="DR79" s="695"/>
      <c r="DS79" s="695"/>
      <c r="DT79" s="695"/>
      <c r="DU79" s="695"/>
      <c r="DV79" s="695"/>
      <c r="DW79" s="696"/>
      <c r="DX79" s="751"/>
      <c r="DY79" s="752"/>
      <c r="DZ79" s="752"/>
      <c r="EA79" s="752"/>
      <c r="EB79" s="752"/>
      <c r="EC79" s="752"/>
      <c r="ED79" s="752"/>
      <c r="EE79" s="752"/>
      <c r="EF79" s="752"/>
      <c r="EG79" s="752"/>
      <c r="EH79" s="752"/>
      <c r="EI79" s="753"/>
      <c r="EJ79" s="704"/>
      <c r="EK79" s="648"/>
      <c r="EL79" s="648"/>
      <c r="EM79" s="648"/>
      <c r="EN79" s="648"/>
      <c r="EO79" s="648"/>
      <c r="EP79" s="648"/>
      <c r="EQ79" s="648"/>
      <c r="ER79" s="648"/>
      <c r="ES79" s="648"/>
      <c r="ET79" s="648"/>
      <c r="EU79" s="705"/>
      <c r="EV79" s="702"/>
      <c r="EW79" s="703"/>
      <c r="EX79" s="703"/>
      <c r="EY79" s="703"/>
      <c r="EZ79" s="703"/>
      <c r="FA79" s="703"/>
      <c r="FB79" s="703"/>
      <c r="FC79" s="703"/>
      <c r="FD79" s="703"/>
      <c r="FE79" s="643"/>
      <c r="FF79" s="644"/>
      <c r="FG79" s="645"/>
      <c r="FH79" s="778"/>
      <c r="FI79" s="671"/>
      <c r="FJ79" s="671"/>
      <c r="FK79" s="671"/>
      <c r="FL79" s="671"/>
      <c r="FM79" s="672"/>
      <c r="FN79" s="778"/>
      <c r="FO79" s="671"/>
      <c r="FP79" s="671"/>
      <c r="FQ79" s="671"/>
      <c r="FR79" s="671"/>
      <c r="FS79" s="672"/>
      <c r="FT79" s="778"/>
      <c r="FU79" s="671"/>
      <c r="FV79" s="671"/>
      <c r="FW79" s="671"/>
      <c r="FX79" s="671"/>
      <c r="FY79" s="779"/>
      <c r="GA79" s="686"/>
      <c r="GB79" s="686"/>
      <c r="GC79" s="686"/>
      <c r="GD79" s="686"/>
      <c r="GE79" s="768"/>
      <c r="GF79" s="769"/>
      <c r="GG79" s="769"/>
      <c r="GH79" s="770"/>
    </row>
    <row r="80" spans="1:190" s="23" customFormat="1" ht="5.0999999999999996" customHeight="1">
      <c r="A80" s="660"/>
      <c r="B80" s="661"/>
      <c r="C80" s="661"/>
      <c r="D80" s="669"/>
      <c r="E80" s="669"/>
      <c r="F80" s="669"/>
      <c r="G80" s="669"/>
      <c r="H80" s="669"/>
      <c r="I80" s="669"/>
      <c r="J80" s="669"/>
      <c r="K80" s="669"/>
      <c r="L80" s="669"/>
      <c r="M80" s="669"/>
      <c r="N80" s="669"/>
      <c r="O80" s="669"/>
      <c r="P80" s="669"/>
      <c r="Q80" s="669"/>
      <c r="R80" s="669"/>
      <c r="S80" s="669"/>
      <c r="T80" s="669"/>
      <c r="U80" s="669"/>
      <c r="V80" s="669"/>
      <c r="W80" s="669"/>
      <c r="X80" s="670"/>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614"/>
      <c r="BF80" s="614"/>
      <c r="BG80" s="614"/>
      <c r="BH80" s="614"/>
      <c r="BI80" s="650"/>
      <c r="BJ80" s="650"/>
      <c r="BK80" s="650"/>
      <c r="BL80" s="650"/>
      <c r="BM80" s="650"/>
      <c r="BN80" s="650"/>
      <c r="BO80" s="650"/>
      <c r="BP80" s="650"/>
      <c r="BQ80" s="650"/>
      <c r="BR80" s="650"/>
      <c r="BS80" s="651"/>
      <c r="BT80" s="652"/>
      <c r="BU80" s="653"/>
      <c r="BV80" s="653"/>
      <c r="BW80" s="654"/>
      <c r="BX80" s="652"/>
      <c r="BY80" s="653"/>
      <c r="BZ80" s="653"/>
      <c r="CA80" s="654"/>
      <c r="CB80" s="594"/>
      <c r="CC80" s="595"/>
      <c r="CD80" s="595"/>
      <c r="CE80" s="595"/>
      <c r="CF80" s="595"/>
      <c r="CG80" s="596"/>
      <c r="CH80" s="594"/>
      <c r="CI80" s="595"/>
      <c r="CJ80" s="595"/>
      <c r="CK80" s="595"/>
      <c r="CL80" s="595"/>
      <c r="CM80" s="596"/>
      <c r="CN80" s="594"/>
      <c r="CO80" s="595"/>
      <c r="CP80" s="595"/>
      <c r="CQ80" s="595"/>
      <c r="CR80" s="595"/>
      <c r="CS80" s="596"/>
      <c r="CT80" s="74"/>
      <c r="CU80" s="50"/>
      <c r="CV80" s="50"/>
      <c r="CW80" s="50"/>
      <c r="CX80" s="50"/>
      <c r="CY80" s="50"/>
      <c r="CZ80" s="50"/>
      <c r="DA80" s="50"/>
      <c r="DB80" s="75"/>
      <c r="DC80" s="559"/>
      <c r="DD80" s="560"/>
      <c r="DE80" s="560"/>
      <c r="DF80" s="560"/>
      <c r="DG80" s="560"/>
      <c r="DH80" s="560"/>
      <c r="DI80" s="560"/>
      <c r="DJ80" s="560"/>
      <c r="DK80" s="561"/>
      <c r="DL80" s="697"/>
      <c r="DM80" s="698"/>
      <c r="DN80" s="698"/>
      <c r="DO80" s="698"/>
      <c r="DP80" s="698"/>
      <c r="DQ80" s="698"/>
      <c r="DR80" s="698"/>
      <c r="DS80" s="698"/>
      <c r="DT80" s="698"/>
      <c r="DU80" s="698"/>
      <c r="DV80" s="698"/>
      <c r="DW80" s="699"/>
      <c r="DX80" s="754"/>
      <c r="DY80" s="755"/>
      <c r="DZ80" s="755"/>
      <c r="EA80" s="755"/>
      <c r="EB80" s="755"/>
      <c r="EC80" s="755"/>
      <c r="ED80" s="755"/>
      <c r="EE80" s="755"/>
      <c r="EF80" s="755"/>
      <c r="EG80" s="755"/>
      <c r="EH80" s="755"/>
      <c r="EI80" s="756"/>
      <c r="EJ80" s="706"/>
      <c r="EK80" s="650"/>
      <c r="EL80" s="650"/>
      <c r="EM80" s="650"/>
      <c r="EN80" s="650"/>
      <c r="EO80" s="650"/>
      <c r="EP80" s="650"/>
      <c r="EQ80" s="650"/>
      <c r="ER80" s="650"/>
      <c r="ES80" s="650"/>
      <c r="ET80" s="650"/>
      <c r="EU80" s="707"/>
      <c r="EV80" s="708"/>
      <c r="EW80" s="709"/>
      <c r="EX80" s="709"/>
      <c r="EY80" s="709"/>
      <c r="EZ80" s="709"/>
      <c r="FA80" s="709"/>
      <c r="FB80" s="709"/>
      <c r="FC80" s="709"/>
      <c r="FD80" s="709"/>
      <c r="FE80" s="152"/>
      <c r="FF80" s="146"/>
      <c r="FG80" s="147"/>
      <c r="FH80" s="780"/>
      <c r="FI80" s="781"/>
      <c r="FJ80" s="781"/>
      <c r="FK80" s="781"/>
      <c r="FL80" s="781"/>
      <c r="FM80" s="784"/>
      <c r="FN80" s="780"/>
      <c r="FO80" s="781"/>
      <c r="FP80" s="781"/>
      <c r="FQ80" s="781"/>
      <c r="FR80" s="781"/>
      <c r="FS80" s="784"/>
      <c r="FT80" s="780"/>
      <c r="FU80" s="781"/>
      <c r="FV80" s="781"/>
      <c r="FW80" s="781"/>
      <c r="FX80" s="781"/>
      <c r="FY80" s="782"/>
      <c r="GA80" s="687"/>
      <c r="GB80" s="687"/>
      <c r="GC80" s="687"/>
      <c r="GD80" s="687"/>
      <c r="GE80" s="771"/>
      <c r="GF80" s="772"/>
      <c r="GG80" s="772"/>
      <c r="GH80" s="773"/>
    </row>
    <row r="81" spans="1:192" ht="11.45" customHeight="1">
      <c r="A81" s="600">
        <f>IF(VLOOKUP($GJ81,入力シート!$B:$AD,4,0)="","",VLOOKUP($GJ81,入力シート!$B:$AD,10,0))</f>
        <v>1</v>
      </c>
      <c r="B81" s="601"/>
      <c r="C81" s="602"/>
      <c r="D81" s="364" t="str">
        <f>IF(VLOOKUP($GJ81,入力シート!$B:$AC,4,0)="","",VLOOKUP($GJ81,入力シート!$B:$AC,16,0))</f>
        <v/>
      </c>
      <c r="E81" s="365"/>
      <c r="F81" s="365"/>
      <c r="G81" s="364" t="str">
        <f>IF(VLOOKUP($GJ81,入力シート!$B:$AC,4,0)="","",VLOOKUP($GJ81,入力シート!$B:$AC,17,0))</f>
        <v/>
      </c>
      <c r="H81" s="365"/>
      <c r="I81" s="365"/>
      <c r="J81" s="364" t="str">
        <f>IF(VLOOKUP($GJ81,入力シート!$B:$AC,4,0)="","",VLOOKUP($GJ81,入力シート!$B:$AC,18,0))</f>
        <v/>
      </c>
      <c r="K81" s="365"/>
      <c r="L81" s="365"/>
      <c r="M81" s="364" t="str">
        <f>IF(VLOOKUP($GJ81,入力シート!$B:$AC,4,0)="","",VLOOKUP($GJ81,入力シート!$B:$AC,19,0))</f>
        <v/>
      </c>
      <c r="N81" s="365"/>
      <c r="O81" s="365"/>
      <c r="P81" s="364" t="str">
        <f>IF(VLOOKUP($GJ81,入力シート!$B:$AC,4,0)="","",VLOOKUP($GJ81,入力シート!$B:$AC,20,0))</f>
        <v/>
      </c>
      <c r="Q81" s="365"/>
      <c r="R81" s="365"/>
      <c r="S81" s="364" t="str">
        <f>IF(VLOOKUP($GJ81,入力シート!$B:$AC,4,0)="","",VLOOKUP($GJ81,入力シート!$B:$AC,21,0))</f>
        <v/>
      </c>
      <c r="T81" s="365"/>
      <c r="U81" s="365"/>
      <c r="V81" s="364" t="str">
        <f>IF(VLOOKUP($GJ81,入力シート!$B:$AC,4,0)="","",VLOOKUP($GJ81,入力シート!$B:$AC,22,0))</f>
        <v/>
      </c>
      <c r="W81" s="365"/>
      <c r="X81" s="365"/>
      <c r="Y81" s="342" t="str">
        <f>IF(VLOOKUP($GJ81,入力シート!$B:$AD,4,0)="","",VLOOKUP($GJ81,入力シート!$B:$AD,12,0))</f>
        <v>シケン</v>
      </c>
      <c r="Z81" s="343"/>
      <c r="AA81" s="343"/>
      <c r="AB81" s="343"/>
      <c r="AC81" s="343"/>
      <c r="AD81" s="343"/>
      <c r="AE81" s="343"/>
      <c r="AF81" s="343"/>
      <c r="AG81" s="343"/>
      <c r="AH81" s="343"/>
      <c r="AI81" s="343"/>
      <c r="AJ81" s="343"/>
      <c r="AK81" s="343"/>
      <c r="AL81" s="343"/>
      <c r="AM81" s="343"/>
      <c r="AN81" s="343"/>
      <c r="AO81" s="343"/>
      <c r="AP81" s="343"/>
      <c r="AQ81" s="342" t="str">
        <f>IF(VLOOKUP($GJ81,入力シート!$B:$AD,4,0)="","",VLOOKUP($GJ81,入力シート!$B:$AD,13,0))</f>
        <v>ハナコ</v>
      </c>
      <c r="AR81" s="343"/>
      <c r="AS81" s="343"/>
      <c r="AT81" s="343"/>
      <c r="AU81" s="343"/>
      <c r="AV81" s="343"/>
      <c r="AW81" s="343"/>
      <c r="AX81" s="343"/>
      <c r="AY81" s="343"/>
      <c r="AZ81" s="343"/>
      <c r="BA81" s="343"/>
      <c r="BB81" s="343"/>
      <c r="BC81" s="343"/>
      <c r="BD81" s="343"/>
      <c r="BE81" s="343"/>
      <c r="BF81" s="343"/>
      <c r="BG81" s="343"/>
      <c r="BH81" s="343"/>
      <c r="BI81" s="348" t="s">
        <v>10</v>
      </c>
      <c r="BJ81" s="349"/>
      <c r="BK81" s="349"/>
      <c r="BL81" s="349"/>
      <c r="BM81" s="349"/>
      <c r="BN81" s="349"/>
      <c r="BO81" s="349"/>
      <c r="BP81" s="349"/>
      <c r="BQ81" s="349"/>
      <c r="BR81" s="349"/>
      <c r="BS81" s="350"/>
      <c r="BT81" s="357">
        <f>IF(VLOOKUP($GJ81,入力シート!$B:$AD,4,0)="","",VLOOKUP($GJ81,入力シート!$B:$AD,5,0))</f>
        <v>2</v>
      </c>
      <c r="BU81" s="358"/>
      <c r="BV81" s="358"/>
      <c r="BW81" s="359"/>
      <c r="BX81" s="370">
        <f>IF(VLOOKUP($GJ81,入力シート!$B:$AM,6,0)="","",VLOOKUP($GJ81,入力シート!$B:$AM,24,0))</f>
        <v>4</v>
      </c>
      <c r="BY81" s="358"/>
      <c r="BZ81" s="358"/>
      <c r="CA81" s="359"/>
      <c r="CB81" s="370" t="str">
        <f>IF(VLOOKUP($GJ81,入力シート!$B:$AM,6,0)="","",VLOOKUP($GJ81,入力シート!$B:$AM,25,0))</f>
        <v>0</v>
      </c>
      <c r="CC81" s="358"/>
      <c r="CD81" s="371"/>
      <c r="CE81" s="376" t="str">
        <f>IF(VLOOKUP($GJ81,入力シート!$B:$AM,6,0)="","",VLOOKUP($GJ81,入力シート!$B:$AM,26,0))</f>
        <v>3</v>
      </c>
      <c r="CF81" s="358"/>
      <c r="CG81" s="359"/>
      <c r="CH81" s="370" t="str">
        <f>IF(VLOOKUP($GJ81,入力シート!$B:$AM,6,0)="","",VLOOKUP($GJ81,入力シート!$B:$AM,27,0))</f>
        <v>0</v>
      </c>
      <c r="CI81" s="358"/>
      <c r="CJ81" s="371"/>
      <c r="CK81" s="376" t="str">
        <f>IF(VLOOKUP($GJ81,入力シート!$B:$AM,6,0)="","",VLOOKUP($GJ81,入力シート!$B:$AM,28,0))</f>
        <v>1</v>
      </c>
      <c r="CL81" s="358"/>
      <c r="CM81" s="359"/>
      <c r="CN81" s="370" t="str">
        <f>IF(VLOOKUP($GJ81,入力シート!$B:$AM,6,0)="","",VLOOKUP($GJ81,入力シート!$B:$AM,29,0))</f>
        <v>0</v>
      </c>
      <c r="CO81" s="358"/>
      <c r="CP81" s="371"/>
      <c r="CQ81" s="376" t="str">
        <f>IF(VLOOKUP($GJ81,入力シート!$B:$AM,6,0)="","",VLOOKUP($GJ81,入力シート!$B:$AM,30,0))</f>
        <v>1</v>
      </c>
      <c r="CR81" s="358"/>
      <c r="CS81" s="359"/>
      <c r="CT81" s="460" t="str">
        <f>IF(VLOOKUP($GJ81,入力シート!$B:$AD,4,0)="","",CHOOSE(VLOOKUP($GJ81,入力シート!$B:$AD,10,0),"",入力シート!$K$10,入力シート!$K$10,"",入力シート!$K$10,入力シート!$K$10,入力シート!$K$10,入力シート!$K$10,入力シート!$K$10))</f>
        <v/>
      </c>
      <c r="CU81" s="461"/>
      <c r="CV81" s="484"/>
      <c r="CW81" s="489" t="str">
        <f>IF(VLOOKUP($GJ81,入力シート!$B:$AD,4,0)="","",CHOOSE(VLOOKUP($GJ81,入力シート!$B:$AD,10,0),"",入力シート!$L$10,入力シート!$L$10,"",入力シート!$L$10,入力シート!$L$10,入力シート!$L$10,入力シート!$L$10,入力シート!$L$10))</f>
        <v/>
      </c>
      <c r="CX81" s="461"/>
      <c r="CY81" s="484"/>
      <c r="CZ81" s="489" t="str">
        <f>IF(VLOOKUP($GJ81,入力シート!$B:$AD,4,0)="","",CHOOSE(VLOOKUP($GJ81,入力シート!$B:$AD,10,0),"",入力シート!$M$10,入力シート!$M$10,"",入力シート!$M$10,入力シート!$M$10,入力シート!$M$10,入力シート!$M$10,入力シート!$M$10))</f>
        <v/>
      </c>
      <c r="DA81" s="461"/>
      <c r="DB81" s="492"/>
      <c r="DC81" s="370" t="str">
        <f>IF(VLOOKUP($GJ81,入力シート!$B:$AD,4,0)="","",CHOOSE(VLOOKUP($GJ81,入力シート!$B:$AD,10,0),入力シート!$K$10,"","",入力シート!$K$10,"","","","",""))</f>
        <v>1</v>
      </c>
      <c r="DD81" s="358"/>
      <c r="DE81" s="371"/>
      <c r="DF81" s="376" t="str">
        <f>IF(VLOOKUP($GJ81,入力シート!$B:$AD,4,0)="","",CHOOSE(VLOOKUP($GJ81,入力シート!$B:$AD,10,0),入力シート!$L$10,"","",入力シート!$L$10,"","","","",""))</f>
        <v>5</v>
      </c>
      <c r="DG81" s="358"/>
      <c r="DH81" s="371"/>
      <c r="DI81" s="376" t="str">
        <f>IF(VLOOKUP($GJ81,入力シート!$B:$AD,4,0)="","",CHOOSE(VLOOKUP($GJ81,入力シート!$B:$AD,10,0),入力シート!$M$10,0,0,入力シート!$M$10,"","","","",""))</f>
        <v>0</v>
      </c>
      <c r="DJ81" s="358"/>
      <c r="DK81" s="359"/>
      <c r="DL81" s="510" t="s">
        <v>28</v>
      </c>
      <c r="DM81" s="511"/>
      <c r="DN81" s="512"/>
      <c r="DO81" s="516" t="s">
        <v>34</v>
      </c>
      <c r="DP81" s="517"/>
      <c r="DQ81" s="517"/>
      <c r="DR81" s="517"/>
      <c r="DS81" s="517"/>
      <c r="DT81" s="27"/>
      <c r="DU81" s="27"/>
      <c r="DV81" s="27"/>
      <c r="DW81" s="28"/>
      <c r="DX81" s="475" t="str">
        <f>IF(VLOOKUP($GJ81,入力シート!$B:$AD,4,0)="","",CHOOSE(VLOOKUP($GJ81,入力シート!$B:$AD,10,0),"",入力シート!$N$10,入力シート!$N$10,"",入力シート!$N$10,入力シート!$N$10,入力シート!$N$10,入力シート!$N$10,入力シート!$N$10))</f>
        <v/>
      </c>
      <c r="DY81" s="476"/>
      <c r="DZ81" s="477"/>
      <c r="EA81" s="538" t="str">
        <f>IF(VLOOKUP($GJ81,入力シート!$B:$AD,4,0)="","",CHOOSE(VLOOKUP($GJ81,入力シート!$B:$AD,10,0),"",入力シート!$O$10,入力シート!$O$10,"",入力シート!$O$10,入力シート!$O$10,入力シート!$O$10,入力シート!$O$10,入力シート!$O$10))</f>
        <v/>
      </c>
      <c r="EB81" s="476"/>
      <c r="EC81" s="477"/>
      <c r="ED81" s="538" t="str">
        <f>IF(VLOOKUP($GJ81,入力シート!$B:$AD,4,0)="","",CHOOSE(VLOOKUP($GJ81,入力シート!$B:$AD,10,0),"",入力シート!$P$10,入力シート!$P$10,"",入力シート!$P$10,入力シート!$P$10,入力シート!$P$10,入力シート!$P$10,入力シート!$P$10))</f>
        <v/>
      </c>
      <c r="EE81" s="476"/>
      <c r="EF81" s="477"/>
      <c r="EG81" s="538" t="str">
        <f>IF(VLOOKUP($GJ81,入力シート!$B:$AD,4,0)="","",CHOOSE(VLOOKUP($GJ81,入力シート!$B:$AD,10,0),"",入力シート!$Q$10,入力シート!$Q$10,"",入力シート!$Q$10,入力シート!$Q$10,入力シート!$Q$10,入力シート!$Q$10,入力シート!$Q$10))</f>
        <v/>
      </c>
      <c r="EH81" s="476"/>
      <c r="EI81" s="539"/>
      <c r="EJ81" s="370" t="str">
        <f>IF(VLOOKUP($GJ81,入力シート!$B:$AD,4,0)="","",CHOOSE(VLOOKUP($GJ81,入力シート!$B:$AD,10,0),入力シート!$N$10,"","",入力シート!$N$10,"","","","",""))</f>
        <v/>
      </c>
      <c r="EK81" s="358"/>
      <c r="EL81" s="371"/>
      <c r="EM81" s="376" t="str">
        <f>IF(VLOOKUP($GJ81,入力シート!$B:$AD,4,0)="","",CHOOSE(VLOOKUP($GJ81,入力シート!$B:$AD,10,0),入力シート!$O$10,"","",入力シート!$O$10,"","","","",""))</f>
        <v/>
      </c>
      <c r="EN81" s="358"/>
      <c r="EO81" s="371"/>
      <c r="EP81" s="376" t="str">
        <f>IF(VLOOKUP($GJ81,入力シート!$B:$AD,4,0)="","",CHOOSE(VLOOKUP($GJ81,入力シート!$B:$AD,10,0),入力シート!$P$10,"","",入力シート!$P$10,"","","","",""))</f>
        <v/>
      </c>
      <c r="EQ81" s="358"/>
      <c r="ER81" s="371"/>
      <c r="ES81" s="376" t="str">
        <f>IF(VLOOKUP($GJ81,入力シート!$B:$AD,4,0)="","",CHOOSE(VLOOKUP($GJ81,入力シート!$B:$AD,10,0),入力シート!$Q$10,0,0,入力シート!$Q$10,"","","","",""))</f>
        <v/>
      </c>
      <c r="ET81" s="358"/>
      <c r="EU81" s="359"/>
      <c r="EV81" s="304"/>
      <c r="EW81" s="307" t="s">
        <v>28</v>
      </c>
      <c r="EX81" s="307"/>
      <c r="EY81" s="307"/>
      <c r="EZ81" s="307"/>
      <c r="FA81" s="307" t="s">
        <v>29</v>
      </c>
      <c r="FB81" s="307"/>
      <c r="FC81" s="307"/>
      <c r="FD81" s="713"/>
      <c r="FE81" s="718">
        <v>5</v>
      </c>
      <c r="FF81" s="719"/>
      <c r="FG81" s="720"/>
      <c r="FH81" s="724" t="str">
        <f>IF(VLOOKUP($GJ81,入力シート!$B:$AM,7,0)="","",VLOOKUP($GJ81,入力シート!$B:$AM,33,0))</f>
        <v/>
      </c>
      <c r="FI81" s="725"/>
      <c r="FJ81" s="726"/>
      <c r="FK81" s="730" t="str">
        <f>IF(VLOOKUP($GJ81,入力シート!$B:$AM,7,0)="","",VLOOKUP($GJ81,入力シート!$B:$AM,34,0))</f>
        <v/>
      </c>
      <c r="FL81" s="731"/>
      <c r="FM81" s="732"/>
      <c r="FN81" s="724" t="str">
        <f>IF(VLOOKUP($GJ81,入力シート!$B:$AM,7,0)="","",VLOOKUP($GJ81,入力シート!$B:$AM,35,0))</f>
        <v/>
      </c>
      <c r="FO81" s="725"/>
      <c r="FP81" s="726"/>
      <c r="FQ81" s="730" t="str">
        <f>IF(VLOOKUP($GJ81,入力シート!$B:$AM,7,0)="","",VLOOKUP($GJ81,入力シート!$B:$AM,36,0))</f>
        <v/>
      </c>
      <c r="FR81" s="731"/>
      <c r="FS81" s="732"/>
      <c r="FT81" s="724" t="str">
        <f>IF(VLOOKUP($GJ81,入力シート!$B:$AM,7,0)="","",VLOOKUP($GJ81,入力シート!$B:$AM,37,0))</f>
        <v/>
      </c>
      <c r="FU81" s="725"/>
      <c r="FV81" s="726"/>
      <c r="FW81" s="730" t="str">
        <f>IF(VLOOKUP($GJ81,入力シート!$B:$AM,7,0)="","",VLOOKUP($GJ81,入力シート!$B:$AM,38,0))</f>
        <v/>
      </c>
      <c r="FX81" s="731"/>
      <c r="FY81" s="743"/>
      <c r="FZ81" s="23"/>
      <c r="GA81" s="677"/>
      <c r="GB81" s="679"/>
      <c r="GC81" s="677"/>
      <c r="GD81" s="679"/>
      <c r="GE81" s="677"/>
      <c r="GF81" s="678"/>
      <c r="GG81" s="678"/>
      <c r="GH81" s="679"/>
      <c r="GJ81" s="104">
        <v>1</v>
      </c>
    </row>
    <row r="82" spans="1:192" ht="17.100000000000001" customHeight="1">
      <c r="A82" s="600"/>
      <c r="B82" s="601"/>
      <c r="C82" s="602"/>
      <c r="D82" s="366"/>
      <c r="E82" s="367"/>
      <c r="F82" s="367"/>
      <c r="G82" s="366"/>
      <c r="H82" s="367"/>
      <c r="I82" s="367"/>
      <c r="J82" s="366"/>
      <c r="K82" s="367"/>
      <c r="L82" s="367"/>
      <c r="M82" s="366"/>
      <c r="N82" s="367"/>
      <c r="O82" s="367"/>
      <c r="P82" s="366"/>
      <c r="Q82" s="367"/>
      <c r="R82" s="367"/>
      <c r="S82" s="366"/>
      <c r="T82" s="367"/>
      <c r="U82" s="367"/>
      <c r="V82" s="366"/>
      <c r="W82" s="367"/>
      <c r="X82" s="367"/>
      <c r="Y82" s="344"/>
      <c r="Z82" s="345"/>
      <c r="AA82" s="345"/>
      <c r="AB82" s="345"/>
      <c r="AC82" s="345"/>
      <c r="AD82" s="345"/>
      <c r="AE82" s="345"/>
      <c r="AF82" s="345"/>
      <c r="AG82" s="345"/>
      <c r="AH82" s="345"/>
      <c r="AI82" s="345"/>
      <c r="AJ82" s="345"/>
      <c r="AK82" s="345"/>
      <c r="AL82" s="345"/>
      <c r="AM82" s="345"/>
      <c r="AN82" s="345"/>
      <c r="AO82" s="345"/>
      <c r="AP82" s="345"/>
      <c r="AQ82" s="344"/>
      <c r="AR82" s="345"/>
      <c r="AS82" s="345"/>
      <c r="AT82" s="345"/>
      <c r="AU82" s="345"/>
      <c r="AV82" s="345"/>
      <c r="AW82" s="345"/>
      <c r="AX82" s="345"/>
      <c r="AY82" s="345"/>
      <c r="AZ82" s="345"/>
      <c r="BA82" s="345"/>
      <c r="BB82" s="345"/>
      <c r="BC82" s="345"/>
      <c r="BD82" s="345"/>
      <c r="BE82" s="345"/>
      <c r="BF82" s="345"/>
      <c r="BG82" s="345"/>
      <c r="BH82" s="345"/>
      <c r="BI82" s="351"/>
      <c r="BJ82" s="352"/>
      <c r="BK82" s="352"/>
      <c r="BL82" s="352"/>
      <c r="BM82" s="352"/>
      <c r="BN82" s="352"/>
      <c r="BO82" s="352"/>
      <c r="BP82" s="352"/>
      <c r="BQ82" s="352"/>
      <c r="BR82" s="352"/>
      <c r="BS82" s="353"/>
      <c r="BT82" s="360"/>
      <c r="BU82" s="345"/>
      <c r="BV82" s="345"/>
      <c r="BW82" s="361"/>
      <c r="BX82" s="344"/>
      <c r="BY82" s="345"/>
      <c r="BZ82" s="345"/>
      <c r="CA82" s="361"/>
      <c r="CB82" s="344"/>
      <c r="CC82" s="345"/>
      <c r="CD82" s="372"/>
      <c r="CE82" s="377"/>
      <c r="CF82" s="345"/>
      <c r="CG82" s="361"/>
      <c r="CH82" s="344"/>
      <c r="CI82" s="345"/>
      <c r="CJ82" s="372"/>
      <c r="CK82" s="377"/>
      <c r="CL82" s="345"/>
      <c r="CM82" s="361"/>
      <c r="CN82" s="344"/>
      <c r="CO82" s="345"/>
      <c r="CP82" s="372"/>
      <c r="CQ82" s="377"/>
      <c r="CR82" s="345"/>
      <c r="CS82" s="361"/>
      <c r="CT82" s="485"/>
      <c r="CU82" s="486"/>
      <c r="CV82" s="487"/>
      <c r="CW82" s="490"/>
      <c r="CX82" s="486"/>
      <c r="CY82" s="487"/>
      <c r="CZ82" s="490"/>
      <c r="DA82" s="486"/>
      <c r="DB82" s="493"/>
      <c r="DC82" s="344"/>
      <c r="DD82" s="345"/>
      <c r="DE82" s="372"/>
      <c r="DF82" s="377"/>
      <c r="DG82" s="345"/>
      <c r="DH82" s="372"/>
      <c r="DI82" s="377"/>
      <c r="DJ82" s="345"/>
      <c r="DK82" s="361"/>
      <c r="DL82" s="513"/>
      <c r="DM82" s="514"/>
      <c r="DN82" s="515"/>
      <c r="DO82" s="29"/>
      <c r="DP82" s="518">
        <v>2</v>
      </c>
      <c r="DQ82" s="518"/>
      <c r="DR82" s="518"/>
      <c r="DS82" s="77"/>
      <c r="DT82" s="518">
        <v>3</v>
      </c>
      <c r="DU82" s="518"/>
      <c r="DV82" s="518"/>
      <c r="DW82" s="30"/>
      <c r="DX82" s="478"/>
      <c r="DY82" s="479"/>
      <c r="DZ82" s="480"/>
      <c r="EA82" s="540"/>
      <c r="EB82" s="479"/>
      <c r="EC82" s="480"/>
      <c r="ED82" s="540"/>
      <c r="EE82" s="479"/>
      <c r="EF82" s="480"/>
      <c r="EG82" s="540"/>
      <c r="EH82" s="479"/>
      <c r="EI82" s="541"/>
      <c r="EJ82" s="344"/>
      <c r="EK82" s="345"/>
      <c r="EL82" s="372"/>
      <c r="EM82" s="377"/>
      <c r="EN82" s="345"/>
      <c r="EO82" s="372"/>
      <c r="EP82" s="377"/>
      <c r="EQ82" s="345"/>
      <c r="ER82" s="372"/>
      <c r="ES82" s="377"/>
      <c r="ET82" s="345"/>
      <c r="EU82" s="361"/>
      <c r="EV82" s="305"/>
      <c r="EW82" s="308"/>
      <c r="EX82" s="308"/>
      <c r="EY82" s="308"/>
      <c r="EZ82" s="308"/>
      <c r="FA82" s="308"/>
      <c r="FB82" s="308"/>
      <c r="FC82" s="308"/>
      <c r="FD82" s="714"/>
      <c r="FE82" s="721"/>
      <c r="FF82" s="722"/>
      <c r="FG82" s="723"/>
      <c r="FH82" s="727"/>
      <c r="FI82" s="728"/>
      <c r="FJ82" s="729"/>
      <c r="FK82" s="733"/>
      <c r="FL82" s="734"/>
      <c r="FM82" s="735"/>
      <c r="FN82" s="727"/>
      <c r="FO82" s="728"/>
      <c r="FP82" s="729"/>
      <c r="FQ82" s="733"/>
      <c r="FR82" s="734"/>
      <c r="FS82" s="735"/>
      <c r="FT82" s="727"/>
      <c r="FU82" s="728"/>
      <c r="FV82" s="729"/>
      <c r="FW82" s="733"/>
      <c r="FX82" s="734"/>
      <c r="FY82" s="744"/>
      <c r="FZ82" s="23"/>
      <c r="GA82" s="680"/>
      <c r="GB82" s="681"/>
      <c r="GC82" s="680"/>
      <c r="GD82" s="681"/>
      <c r="GE82" s="680"/>
      <c r="GF82" s="518"/>
      <c r="GG82" s="518"/>
      <c r="GH82" s="681"/>
    </row>
    <row r="83" spans="1:192" ht="11.45" customHeight="1">
      <c r="A83" s="597"/>
      <c r="B83" s="598"/>
      <c r="C83" s="599"/>
      <c r="D83" s="366"/>
      <c r="E83" s="367"/>
      <c r="F83" s="367"/>
      <c r="G83" s="366"/>
      <c r="H83" s="367"/>
      <c r="I83" s="367"/>
      <c r="J83" s="366"/>
      <c r="K83" s="367"/>
      <c r="L83" s="367"/>
      <c r="M83" s="366"/>
      <c r="N83" s="367"/>
      <c r="O83" s="367"/>
      <c r="P83" s="366"/>
      <c r="Q83" s="367"/>
      <c r="R83" s="367"/>
      <c r="S83" s="366"/>
      <c r="T83" s="367"/>
      <c r="U83" s="367"/>
      <c r="V83" s="366"/>
      <c r="W83" s="367"/>
      <c r="X83" s="367"/>
      <c r="Y83" s="344"/>
      <c r="Z83" s="345"/>
      <c r="AA83" s="345"/>
      <c r="AB83" s="345"/>
      <c r="AC83" s="345"/>
      <c r="AD83" s="345"/>
      <c r="AE83" s="345"/>
      <c r="AF83" s="345"/>
      <c r="AG83" s="345"/>
      <c r="AH83" s="345"/>
      <c r="AI83" s="345"/>
      <c r="AJ83" s="345"/>
      <c r="AK83" s="345"/>
      <c r="AL83" s="345"/>
      <c r="AM83" s="345"/>
      <c r="AN83" s="345"/>
      <c r="AO83" s="345"/>
      <c r="AP83" s="345"/>
      <c r="AQ83" s="344"/>
      <c r="AR83" s="345"/>
      <c r="AS83" s="345"/>
      <c r="AT83" s="345"/>
      <c r="AU83" s="345"/>
      <c r="AV83" s="345"/>
      <c r="AW83" s="345"/>
      <c r="AX83" s="345"/>
      <c r="AY83" s="345"/>
      <c r="AZ83" s="345"/>
      <c r="BA83" s="345"/>
      <c r="BB83" s="345"/>
      <c r="BC83" s="345"/>
      <c r="BD83" s="345"/>
      <c r="BE83" s="345"/>
      <c r="BF83" s="345"/>
      <c r="BG83" s="345"/>
      <c r="BH83" s="345"/>
      <c r="BI83" s="351"/>
      <c r="BJ83" s="352"/>
      <c r="BK83" s="352"/>
      <c r="BL83" s="352"/>
      <c r="BM83" s="352"/>
      <c r="BN83" s="352"/>
      <c r="BO83" s="352"/>
      <c r="BP83" s="352"/>
      <c r="BQ83" s="352"/>
      <c r="BR83" s="352"/>
      <c r="BS83" s="353"/>
      <c r="BT83" s="360"/>
      <c r="BU83" s="345"/>
      <c r="BV83" s="345"/>
      <c r="BW83" s="361"/>
      <c r="BX83" s="344"/>
      <c r="BY83" s="345"/>
      <c r="BZ83" s="345"/>
      <c r="CA83" s="361"/>
      <c r="CB83" s="344"/>
      <c r="CC83" s="345"/>
      <c r="CD83" s="372"/>
      <c r="CE83" s="377"/>
      <c r="CF83" s="345"/>
      <c r="CG83" s="361"/>
      <c r="CH83" s="344"/>
      <c r="CI83" s="345"/>
      <c r="CJ83" s="372"/>
      <c r="CK83" s="377"/>
      <c r="CL83" s="345"/>
      <c r="CM83" s="361"/>
      <c r="CN83" s="344"/>
      <c r="CO83" s="345"/>
      <c r="CP83" s="372"/>
      <c r="CQ83" s="377"/>
      <c r="CR83" s="345"/>
      <c r="CS83" s="361"/>
      <c r="CT83" s="485"/>
      <c r="CU83" s="486"/>
      <c r="CV83" s="487"/>
      <c r="CW83" s="490"/>
      <c r="CX83" s="486"/>
      <c r="CY83" s="487"/>
      <c r="CZ83" s="490"/>
      <c r="DA83" s="486"/>
      <c r="DB83" s="493"/>
      <c r="DC83" s="344"/>
      <c r="DD83" s="345"/>
      <c r="DE83" s="372"/>
      <c r="DF83" s="377"/>
      <c r="DG83" s="345"/>
      <c r="DH83" s="372"/>
      <c r="DI83" s="377"/>
      <c r="DJ83" s="345"/>
      <c r="DK83" s="361"/>
      <c r="DL83" s="575" t="s">
        <v>29</v>
      </c>
      <c r="DM83" s="576"/>
      <c r="DN83" s="577"/>
      <c r="DO83" s="29"/>
      <c r="DP83" s="518"/>
      <c r="DQ83" s="518"/>
      <c r="DR83" s="518"/>
      <c r="DS83" s="77"/>
      <c r="DT83" s="518"/>
      <c r="DU83" s="518"/>
      <c r="DV83" s="518"/>
      <c r="DW83" s="30"/>
      <c r="DX83" s="478"/>
      <c r="DY83" s="479"/>
      <c r="DZ83" s="480"/>
      <c r="EA83" s="540"/>
      <c r="EB83" s="479"/>
      <c r="EC83" s="480"/>
      <c r="ED83" s="540"/>
      <c r="EE83" s="479"/>
      <c r="EF83" s="480"/>
      <c r="EG83" s="540"/>
      <c r="EH83" s="479"/>
      <c r="EI83" s="541"/>
      <c r="EJ83" s="344"/>
      <c r="EK83" s="345"/>
      <c r="EL83" s="372"/>
      <c r="EM83" s="377"/>
      <c r="EN83" s="345"/>
      <c r="EO83" s="372"/>
      <c r="EP83" s="377"/>
      <c r="EQ83" s="345"/>
      <c r="ER83" s="372"/>
      <c r="ES83" s="377"/>
      <c r="ET83" s="345"/>
      <c r="EU83" s="361"/>
      <c r="EV83" s="305"/>
      <c r="EW83" s="308"/>
      <c r="EX83" s="308"/>
      <c r="EY83" s="308"/>
      <c r="EZ83" s="308"/>
      <c r="FA83" s="308"/>
      <c r="FB83" s="308"/>
      <c r="FC83" s="308"/>
      <c r="FD83" s="714"/>
      <c r="FE83" s="736" t="s">
        <v>26</v>
      </c>
      <c r="FF83" s="737"/>
      <c r="FG83" s="737"/>
      <c r="FH83" s="737"/>
      <c r="FI83" s="737"/>
      <c r="FJ83" s="737"/>
      <c r="FK83" s="738" t="str">
        <f>IF(VLOOKUP($GJ81,入力シート!$B:$AL,8,0)="","",VLOOKUP($GJ81,入力シート!$B:$AL,8,0))</f>
        <v/>
      </c>
      <c r="FL83" s="738"/>
      <c r="FM83" s="738"/>
      <c r="FN83" s="738"/>
      <c r="FO83" s="738"/>
      <c r="FP83" s="738"/>
      <c r="FQ83" s="738"/>
      <c r="FR83" s="738"/>
      <c r="FS83" s="738"/>
      <c r="FT83" s="738"/>
      <c r="FU83" s="738"/>
      <c r="FV83" s="738"/>
      <c r="FW83" s="738"/>
      <c r="FX83" s="738"/>
      <c r="FY83" s="739"/>
      <c r="FZ83" s="23"/>
      <c r="GA83" s="680"/>
      <c r="GB83" s="681"/>
      <c r="GC83" s="680"/>
      <c r="GD83" s="681"/>
      <c r="GE83" s="680"/>
      <c r="GF83" s="518"/>
      <c r="GG83" s="518"/>
      <c r="GH83" s="681"/>
    </row>
    <row r="84" spans="1:192" ht="17.100000000000001" customHeight="1">
      <c r="A84" s="597"/>
      <c r="B84" s="598"/>
      <c r="C84" s="599"/>
      <c r="D84" s="368"/>
      <c r="E84" s="369"/>
      <c r="F84" s="369"/>
      <c r="G84" s="368"/>
      <c r="H84" s="369"/>
      <c r="I84" s="369"/>
      <c r="J84" s="368"/>
      <c r="K84" s="369"/>
      <c r="L84" s="369"/>
      <c r="M84" s="368"/>
      <c r="N84" s="369"/>
      <c r="O84" s="369"/>
      <c r="P84" s="368"/>
      <c r="Q84" s="369"/>
      <c r="R84" s="369"/>
      <c r="S84" s="368"/>
      <c r="T84" s="369"/>
      <c r="U84" s="369"/>
      <c r="V84" s="368"/>
      <c r="W84" s="369"/>
      <c r="X84" s="369"/>
      <c r="Y84" s="346"/>
      <c r="Z84" s="347"/>
      <c r="AA84" s="347"/>
      <c r="AB84" s="347"/>
      <c r="AC84" s="347"/>
      <c r="AD84" s="347"/>
      <c r="AE84" s="347"/>
      <c r="AF84" s="347"/>
      <c r="AG84" s="347"/>
      <c r="AH84" s="347"/>
      <c r="AI84" s="347"/>
      <c r="AJ84" s="347"/>
      <c r="AK84" s="347"/>
      <c r="AL84" s="347"/>
      <c r="AM84" s="347"/>
      <c r="AN84" s="347"/>
      <c r="AO84" s="347"/>
      <c r="AP84" s="347"/>
      <c r="AQ84" s="346"/>
      <c r="AR84" s="347"/>
      <c r="AS84" s="347"/>
      <c r="AT84" s="347"/>
      <c r="AU84" s="347"/>
      <c r="AV84" s="347"/>
      <c r="AW84" s="347"/>
      <c r="AX84" s="347"/>
      <c r="AY84" s="347"/>
      <c r="AZ84" s="347"/>
      <c r="BA84" s="347"/>
      <c r="BB84" s="347"/>
      <c r="BC84" s="347"/>
      <c r="BD84" s="347"/>
      <c r="BE84" s="347"/>
      <c r="BF84" s="347"/>
      <c r="BG84" s="347"/>
      <c r="BH84" s="347"/>
      <c r="BI84" s="354"/>
      <c r="BJ84" s="355"/>
      <c r="BK84" s="355"/>
      <c r="BL84" s="355"/>
      <c r="BM84" s="355"/>
      <c r="BN84" s="355"/>
      <c r="BO84" s="355"/>
      <c r="BP84" s="355"/>
      <c r="BQ84" s="355"/>
      <c r="BR84" s="355"/>
      <c r="BS84" s="356"/>
      <c r="BT84" s="362"/>
      <c r="BU84" s="347"/>
      <c r="BV84" s="347"/>
      <c r="BW84" s="363"/>
      <c r="BX84" s="373"/>
      <c r="BY84" s="374"/>
      <c r="BZ84" s="374"/>
      <c r="CA84" s="379"/>
      <c r="CB84" s="373"/>
      <c r="CC84" s="374"/>
      <c r="CD84" s="375"/>
      <c r="CE84" s="378"/>
      <c r="CF84" s="374"/>
      <c r="CG84" s="379"/>
      <c r="CH84" s="373"/>
      <c r="CI84" s="374"/>
      <c r="CJ84" s="375"/>
      <c r="CK84" s="378"/>
      <c r="CL84" s="374"/>
      <c r="CM84" s="379"/>
      <c r="CN84" s="373"/>
      <c r="CO84" s="374"/>
      <c r="CP84" s="375"/>
      <c r="CQ84" s="378"/>
      <c r="CR84" s="374"/>
      <c r="CS84" s="379"/>
      <c r="CT84" s="462"/>
      <c r="CU84" s="463"/>
      <c r="CV84" s="488"/>
      <c r="CW84" s="491"/>
      <c r="CX84" s="463"/>
      <c r="CY84" s="488"/>
      <c r="CZ84" s="491"/>
      <c r="DA84" s="463"/>
      <c r="DB84" s="494"/>
      <c r="DC84" s="373"/>
      <c r="DD84" s="374"/>
      <c r="DE84" s="375"/>
      <c r="DF84" s="378"/>
      <c r="DG84" s="374"/>
      <c r="DH84" s="375"/>
      <c r="DI84" s="378"/>
      <c r="DJ84" s="374"/>
      <c r="DK84" s="379"/>
      <c r="DL84" s="578"/>
      <c r="DM84" s="519"/>
      <c r="DN84" s="579"/>
      <c r="DO84" s="31"/>
      <c r="DP84" s="519"/>
      <c r="DQ84" s="519"/>
      <c r="DR84" s="519"/>
      <c r="DS84" s="26"/>
      <c r="DT84" s="519"/>
      <c r="DU84" s="519"/>
      <c r="DV84" s="519"/>
      <c r="DW84" s="32"/>
      <c r="DX84" s="481"/>
      <c r="DY84" s="482"/>
      <c r="DZ84" s="483"/>
      <c r="EA84" s="542"/>
      <c r="EB84" s="482"/>
      <c r="EC84" s="483"/>
      <c r="ED84" s="542"/>
      <c r="EE84" s="482"/>
      <c r="EF84" s="483"/>
      <c r="EG84" s="542"/>
      <c r="EH84" s="482"/>
      <c r="EI84" s="543"/>
      <c r="EJ84" s="373"/>
      <c r="EK84" s="374"/>
      <c r="EL84" s="375"/>
      <c r="EM84" s="378"/>
      <c r="EN84" s="374"/>
      <c r="EO84" s="375"/>
      <c r="EP84" s="378"/>
      <c r="EQ84" s="374"/>
      <c r="ER84" s="375"/>
      <c r="ES84" s="378"/>
      <c r="ET84" s="374"/>
      <c r="EU84" s="379"/>
      <c r="EV84" s="306"/>
      <c r="EW84" s="309"/>
      <c r="EX84" s="309"/>
      <c r="EY84" s="309"/>
      <c r="EZ84" s="309"/>
      <c r="FA84" s="309"/>
      <c r="FB84" s="309"/>
      <c r="FC84" s="309"/>
      <c r="FD84" s="745"/>
      <c r="FE84" s="741"/>
      <c r="FF84" s="742"/>
      <c r="FG84" s="742"/>
      <c r="FH84" s="742"/>
      <c r="FI84" s="742"/>
      <c r="FJ84" s="742"/>
      <c r="FK84" s="328"/>
      <c r="FL84" s="328"/>
      <c r="FM84" s="328"/>
      <c r="FN84" s="328"/>
      <c r="FO84" s="328"/>
      <c r="FP84" s="328"/>
      <c r="FQ84" s="328"/>
      <c r="FR84" s="328"/>
      <c r="FS84" s="328"/>
      <c r="FT84" s="328"/>
      <c r="FU84" s="328"/>
      <c r="FV84" s="328"/>
      <c r="FW84" s="328"/>
      <c r="FX84" s="328"/>
      <c r="FY84" s="740"/>
      <c r="FZ84" s="23"/>
      <c r="GA84" s="682"/>
      <c r="GB84" s="684"/>
      <c r="GC84" s="682"/>
      <c r="GD84" s="684"/>
      <c r="GE84" s="682"/>
      <c r="GF84" s="683"/>
      <c r="GG84" s="683"/>
      <c r="GH84" s="684"/>
    </row>
    <row r="85" spans="1:192" ht="11.45" customHeight="1">
      <c r="A85" s="600">
        <f>IF(VLOOKUP($GJ85,入力シート!$B:$AD,4,0)="","",VLOOKUP($GJ85,入力シート!$B:$AD,10,0))</f>
        <v>2</v>
      </c>
      <c r="B85" s="601"/>
      <c r="C85" s="602"/>
      <c r="D85" s="364" t="str">
        <f>IF(VLOOKUP($GJ85,入力シート!$B:$AC,4,0)="","",VLOOKUP($GJ85,入力シート!$B:$AC,16,0))</f>
        <v>1</v>
      </c>
      <c r="E85" s="365"/>
      <c r="F85" s="365"/>
      <c r="G85" s="364" t="str">
        <f>IF(VLOOKUP($GJ85,入力シート!$B:$AC,4,0)="","",VLOOKUP($GJ85,入力シート!$B:$AC,17,0))</f>
        <v>2</v>
      </c>
      <c r="H85" s="365"/>
      <c r="I85" s="365"/>
      <c r="J85" s="364" t="str">
        <f>IF(VLOOKUP($GJ85,入力シート!$B:$AC,4,0)="","",VLOOKUP($GJ85,入力シート!$B:$AC,18,0))</f>
        <v>3</v>
      </c>
      <c r="K85" s="365"/>
      <c r="L85" s="365"/>
      <c r="M85" s="364" t="str">
        <f>IF(VLOOKUP($GJ85,入力シート!$B:$AC,4,0)="","",VLOOKUP($GJ85,入力シート!$B:$AC,19,0))</f>
        <v>4</v>
      </c>
      <c r="N85" s="365"/>
      <c r="O85" s="365"/>
      <c r="P85" s="364" t="str">
        <f>IF(VLOOKUP($GJ85,入力シート!$B:$AC,4,0)="","",VLOOKUP($GJ85,入力シート!$B:$AC,20,0))</f>
        <v>5</v>
      </c>
      <c r="Q85" s="365"/>
      <c r="R85" s="365"/>
      <c r="S85" s="364" t="str">
        <f>IF(VLOOKUP($GJ85,入力シート!$B:$AC,4,0)="","",VLOOKUP($GJ85,入力シート!$B:$AC,21,0))</f>
        <v>6</v>
      </c>
      <c r="T85" s="365"/>
      <c r="U85" s="365"/>
      <c r="V85" s="364" t="str">
        <f>IF(VLOOKUP($GJ85,入力シート!$B:$AC,4,0)="","",VLOOKUP($GJ85,入力シート!$B:$AC,22,0))</f>
        <v>7</v>
      </c>
      <c r="W85" s="365"/>
      <c r="X85" s="365"/>
      <c r="Y85" s="342" t="str">
        <f>IF(VLOOKUP($GJ85,入力シート!$B:$AD,4,0)="","",VLOOKUP($GJ85,入力シート!$B:$AD,12,0))</f>
        <v>シケン</v>
      </c>
      <c r="Z85" s="343"/>
      <c r="AA85" s="343"/>
      <c r="AB85" s="343"/>
      <c r="AC85" s="343"/>
      <c r="AD85" s="343"/>
      <c r="AE85" s="343"/>
      <c r="AF85" s="343"/>
      <c r="AG85" s="343"/>
      <c r="AH85" s="343"/>
      <c r="AI85" s="343"/>
      <c r="AJ85" s="343"/>
      <c r="AK85" s="343"/>
      <c r="AL85" s="343"/>
      <c r="AM85" s="343"/>
      <c r="AN85" s="343"/>
      <c r="AO85" s="343"/>
      <c r="AP85" s="343"/>
      <c r="AQ85" s="342" t="str">
        <f>IF(VLOOKUP($GJ85,入力シート!$B:$AD,4,0)="","",VLOOKUP($GJ85,入力シート!$B:$AD,13,0))</f>
        <v>ジロウ</v>
      </c>
      <c r="AR85" s="343"/>
      <c r="AS85" s="343"/>
      <c r="AT85" s="343"/>
      <c r="AU85" s="343"/>
      <c r="AV85" s="343"/>
      <c r="AW85" s="343"/>
      <c r="AX85" s="343"/>
      <c r="AY85" s="343"/>
      <c r="AZ85" s="343"/>
      <c r="BA85" s="343"/>
      <c r="BB85" s="343"/>
      <c r="BC85" s="343"/>
      <c r="BD85" s="343"/>
      <c r="BE85" s="343"/>
      <c r="BF85" s="343"/>
      <c r="BG85" s="343"/>
      <c r="BH85" s="343"/>
      <c r="BI85" s="348" t="s">
        <v>10</v>
      </c>
      <c r="BJ85" s="349"/>
      <c r="BK85" s="349"/>
      <c r="BL85" s="349"/>
      <c r="BM85" s="349"/>
      <c r="BN85" s="349"/>
      <c r="BO85" s="349"/>
      <c r="BP85" s="349"/>
      <c r="BQ85" s="349"/>
      <c r="BR85" s="349"/>
      <c r="BS85" s="350"/>
      <c r="BT85" s="357">
        <f>IF(VLOOKUP($GJ85,入力シート!$B:$AD,4,0)="","",VLOOKUP($GJ85,入力シート!$B:$AD,5,0))</f>
        <v>1</v>
      </c>
      <c r="BU85" s="358"/>
      <c r="BV85" s="358"/>
      <c r="BW85" s="359"/>
      <c r="BX85" s="370">
        <f>IF(VLOOKUP($GJ85,入力シート!$B:$AM,6,0)="","",VLOOKUP($GJ85,入力シート!$B:$AM,24,0))</f>
        <v>3</v>
      </c>
      <c r="BY85" s="358"/>
      <c r="BZ85" s="358"/>
      <c r="CA85" s="359"/>
      <c r="CB85" s="370" t="str">
        <f>IF(VLOOKUP($GJ85,入力シート!$B:$AM,6,0)="","",VLOOKUP($GJ85,入力シート!$B:$AM,25,0))</f>
        <v>5</v>
      </c>
      <c r="CC85" s="358"/>
      <c r="CD85" s="371"/>
      <c r="CE85" s="376" t="str">
        <f>IF(VLOOKUP($GJ85,入力シート!$B:$AM,6,0)="","",VLOOKUP($GJ85,入力シート!$B:$AM,26,0))</f>
        <v>6</v>
      </c>
      <c r="CF85" s="358"/>
      <c r="CG85" s="359"/>
      <c r="CH85" s="370" t="str">
        <f>IF(VLOOKUP($GJ85,入力シート!$B:$AM,6,0)="","",VLOOKUP($GJ85,入力シート!$B:$AM,27,0))</f>
        <v>1</v>
      </c>
      <c r="CI85" s="358"/>
      <c r="CJ85" s="371"/>
      <c r="CK85" s="376" t="str">
        <f>IF(VLOOKUP($GJ85,入力シート!$B:$AM,6,0)="","",VLOOKUP($GJ85,入力シート!$B:$AM,28,0))</f>
        <v>2</v>
      </c>
      <c r="CL85" s="358"/>
      <c r="CM85" s="359"/>
      <c r="CN85" s="370" t="str">
        <f>IF(VLOOKUP($GJ85,入力シート!$B:$AM,6,0)="","",VLOOKUP($GJ85,入力シート!$B:$AM,29,0))</f>
        <v>3</v>
      </c>
      <c r="CO85" s="358"/>
      <c r="CP85" s="371"/>
      <c r="CQ85" s="376" t="str">
        <f>IF(VLOOKUP($GJ85,入力シート!$B:$AM,6,0)="","",VLOOKUP($GJ85,入力シート!$B:$AM,30,0))</f>
        <v>1</v>
      </c>
      <c r="CR85" s="358"/>
      <c r="CS85" s="359"/>
      <c r="CT85" s="460" t="str">
        <f>IF(VLOOKUP($GJ85,入力シート!$B:$AD,4,0)="","",CHOOSE(VLOOKUP($GJ85,入力シート!$B:$AD,10,0),"",入力シート!$K$10,入力シート!$K$10,"",入力シート!$K$10,入力シート!$K$10,入力シート!$K$10,入力シート!$K$10,入力シート!$K$10))</f>
        <v>1</v>
      </c>
      <c r="CU85" s="461"/>
      <c r="CV85" s="484"/>
      <c r="CW85" s="489" t="str">
        <f>IF(VLOOKUP($GJ85,入力シート!$B:$AD,4,0)="","",CHOOSE(VLOOKUP($GJ85,入力シート!$B:$AD,10,0),"",入力シート!$L$10,入力シート!$L$10,"",入力シート!$L$10,入力シート!$L$10,入力シート!$L$10,入力シート!$L$10,入力シート!$L$10))</f>
        <v>5</v>
      </c>
      <c r="CX85" s="461"/>
      <c r="CY85" s="484"/>
      <c r="CZ85" s="489" t="str">
        <f>IF(VLOOKUP($GJ85,入力シート!$B:$AD,4,0)="","",CHOOSE(VLOOKUP($GJ85,入力シート!$B:$AD,10,0),"",入力シート!$M$10,入力シート!$M$10,"",入力シート!$M$10,入力シート!$M$10,入力シート!$M$10,入力シート!$M$10,入力シート!$M$10))</f>
        <v>0</v>
      </c>
      <c r="DA85" s="461"/>
      <c r="DB85" s="492"/>
      <c r="DC85" s="370" t="str">
        <f>IF(VLOOKUP($GJ85,入力シート!$B:$AD,4,0)="","",CHOOSE(VLOOKUP($GJ85,入力シート!$B:$AD,10,0),入力シート!$K$10,"","",入力シート!$K$10,"","","","",""))</f>
        <v/>
      </c>
      <c r="DD85" s="358"/>
      <c r="DE85" s="371"/>
      <c r="DF85" s="376" t="str">
        <f>IF(VLOOKUP($GJ85,入力シート!$B:$AD,4,0)="","",CHOOSE(VLOOKUP($GJ85,入力シート!$B:$AD,10,0),入力シート!$L$10,"","",入力シート!$L$10,"","","","",""))</f>
        <v/>
      </c>
      <c r="DG85" s="358"/>
      <c r="DH85" s="371"/>
      <c r="DI85" s="376">
        <f>IF(VLOOKUP($GJ85,入力シート!$B:$AD,4,0)="","",CHOOSE(VLOOKUP($GJ85,入力シート!$B:$AD,10,0),入力シート!$M$10,0,0,入力シート!$M$10,"","","","",""))</f>
        <v>0</v>
      </c>
      <c r="DJ85" s="358"/>
      <c r="DK85" s="359"/>
      <c r="DL85" s="510" t="s">
        <v>28</v>
      </c>
      <c r="DM85" s="511"/>
      <c r="DN85" s="512"/>
      <c r="DO85" s="516" t="s">
        <v>34</v>
      </c>
      <c r="DP85" s="517"/>
      <c r="DQ85" s="517"/>
      <c r="DR85" s="517"/>
      <c r="DS85" s="517"/>
      <c r="DT85" s="27"/>
      <c r="DU85" s="27"/>
      <c r="DV85" s="27"/>
      <c r="DW85" s="28"/>
      <c r="DX85" s="475" t="str">
        <f>IF(VLOOKUP($GJ85,入力シート!$B:$AD,4,0)="","",CHOOSE(VLOOKUP($GJ85,入力シート!$B:$AD,10,0),"",入力シート!$N$10,入力シート!$N$10,"",入力シート!$N$10,入力シート!$N$10,入力シート!$N$10,入力シート!$N$10,入力シート!$N$10))</f>
        <v/>
      </c>
      <c r="DY85" s="476"/>
      <c r="DZ85" s="477"/>
      <c r="EA85" s="538" t="str">
        <f>IF(VLOOKUP($GJ85,入力シート!$B:$AD,4,0)="","",CHOOSE(VLOOKUP($GJ85,入力シート!$B:$AD,10,0),"",入力シート!$O$10,入力シート!$O$10,"",入力シート!$O$10,入力シート!$O$10,入力シート!$O$10,入力シート!$O$10,入力シート!$O$10))</f>
        <v/>
      </c>
      <c r="EB85" s="476"/>
      <c r="EC85" s="477"/>
      <c r="ED85" s="538" t="str">
        <f>IF(VLOOKUP($GJ85,入力シート!$B:$AD,4,0)="","",CHOOSE(VLOOKUP($GJ85,入力シート!$B:$AD,10,0),"",入力シート!$P$10,入力シート!$P$10,"",入力シート!$P$10,入力シート!$P$10,入力シート!$P$10,入力シート!$P$10,入力シート!$P$10))</f>
        <v/>
      </c>
      <c r="EE85" s="476"/>
      <c r="EF85" s="477"/>
      <c r="EG85" s="538" t="str">
        <f>IF(VLOOKUP($GJ85,入力シート!$B:$AD,4,0)="","",CHOOSE(VLOOKUP($GJ85,入力シート!$B:$AD,10,0),"",入力シート!$Q$10,入力シート!$Q$10,"",入力シート!$Q$10,入力シート!$Q$10,入力シート!$Q$10,入力シート!$Q$10,入力シート!$Q$10))</f>
        <v/>
      </c>
      <c r="EH85" s="476"/>
      <c r="EI85" s="539"/>
      <c r="EJ85" s="370" t="str">
        <f>IF(VLOOKUP($GJ85,入力シート!$B:$AD,4,0)="","",CHOOSE(VLOOKUP($GJ85,入力シート!$B:$AD,10,0),入力シート!$N$10,"","",入力シート!$N$10,"","","","",""))</f>
        <v/>
      </c>
      <c r="EK85" s="358"/>
      <c r="EL85" s="371"/>
      <c r="EM85" s="376" t="str">
        <f>IF(VLOOKUP($GJ85,入力シート!$B:$AD,4,0)="","",CHOOSE(VLOOKUP($GJ85,入力シート!$B:$AD,10,0),入力シート!$O$10,"","",入力シート!$O$10,"","","","",""))</f>
        <v/>
      </c>
      <c r="EN85" s="358"/>
      <c r="EO85" s="371"/>
      <c r="EP85" s="376" t="str">
        <f>IF(VLOOKUP($GJ85,入力シート!$B:$AD,4,0)="","",CHOOSE(VLOOKUP($GJ85,入力シート!$B:$AD,10,0),入力シート!$P$10,"","",入力シート!$P$10,"","","","",""))</f>
        <v/>
      </c>
      <c r="EQ85" s="358"/>
      <c r="ER85" s="371"/>
      <c r="ES85" s="376">
        <f>IF(VLOOKUP($GJ85,入力シート!$B:$AD,4,0)="","",CHOOSE(VLOOKUP($GJ85,入力シート!$B:$AD,10,0),入力シート!$Q$10,0,0,入力シート!$Q$10,"","","","",""))</f>
        <v>0</v>
      </c>
      <c r="ET85" s="358"/>
      <c r="EU85" s="359"/>
      <c r="EV85" s="304"/>
      <c r="EW85" s="307" t="s">
        <v>28</v>
      </c>
      <c r="EX85" s="307"/>
      <c r="EY85" s="307"/>
      <c r="EZ85" s="307"/>
      <c r="FA85" s="307" t="s">
        <v>29</v>
      </c>
      <c r="FB85" s="307"/>
      <c r="FC85" s="307"/>
      <c r="FD85" s="713"/>
      <c r="FE85" s="718">
        <v>5</v>
      </c>
      <c r="FF85" s="719"/>
      <c r="FG85" s="720"/>
      <c r="FH85" s="724" t="str">
        <f>IF(VLOOKUP($GJ85,入力シート!$B:$AM,7,0)="","",VLOOKUP($GJ85,入力シート!$B:$AM,33,0))</f>
        <v/>
      </c>
      <c r="FI85" s="725"/>
      <c r="FJ85" s="726"/>
      <c r="FK85" s="730" t="str">
        <f>IF(VLOOKUP($GJ85,入力シート!$B:$AM,7,0)="","",VLOOKUP($GJ85,入力シート!$B:$AM,34,0))</f>
        <v/>
      </c>
      <c r="FL85" s="731"/>
      <c r="FM85" s="732"/>
      <c r="FN85" s="724" t="str">
        <f>IF(VLOOKUP($GJ85,入力シート!$B:$AM,7,0)="","",VLOOKUP($GJ85,入力シート!$B:$AM,35,0))</f>
        <v/>
      </c>
      <c r="FO85" s="725"/>
      <c r="FP85" s="726"/>
      <c r="FQ85" s="730" t="str">
        <f>IF(VLOOKUP($GJ85,入力シート!$B:$AM,7,0)="","",VLOOKUP($GJ85,入力シート!$B:$AM,36,0))</f>
        <v/>
      </c>
      <c r="FR85" s="731"/>
      <c r="FS85" s="732"/>
      <c r="FT85" s="724" t="str">
        <f>IF(VLOOKUP($GJ85,入力シート!$B:$AM,7,0)="","",VLOOKUP($GJ85,入力シート!$B:$AM,37,0))</f>
        <v/>
      </c>
      <c r="FU85" s="725"/>
      <c r="FV85" s="726"/>
      <c r="FW85" s="730" t="str">
        <f>IF(VLOOKUP($GJ85,入力シート!$B:$AM,7,0)="","",VLOOKUP($GJ85,入力シート!$B:$AM,38,0))</f>
        <v/>
      </c>
      <c r="FX85" s="731"/>
      <c r="FY85" s="743"/>
      <c r="FZ85" s="23"/>
      <c r="GA85" s="677"/>
      <c r="GB85" s="679"/>
      <c r="GC85" s="677"/>
      <c r="GD85" s="679"/>
      <c r="GE85" s="677"/>
      <c r="GF85" s="678"/>
      <c r="GG85" s="678"/>
      <c r="GH85" s="679"/>
      <c r="GJ85" s="104">
        <v>2</v>
      </c>
    </row>
    <row r="86" spans="1:192" ht="17.100000000000001" customHeight="1">
      <c r="A86" s="600"/>
      <c r="B86" s="601"/>
      <c r="C86" s="602"/>
      <c r="D86" s="366"/>
      <c r="E86" s="367"/>
      <c r="F86" s="367"/>
      <c r="G86" s="366"/>
      <c r="H86" s="367"/>
      <c r="I86" s="367"/>
      <c r="J86" s="366"/>
      <c r="K86" s="367"/>
      <c r="L86" s="367"/>
      <c r="M86" s="366"/>
      <c r="N86" s="367"/>
      <c r="O86" s="367"/>
      <c r="P86" s="366"/>
      <c r="Q86" s="367"/>
      <c r="R86" s="367"/>
      <c r="S86" s="366"/>
      <c r="T86" s="367"/>
      <c r="U86" s="367"/>
      <c r="V86" s="366"/>
      <c r="W86" s="367"/>
      <c r="X86" s="367"/>
      <c r="Y86" s="344"/>
      <c r="Z86" s="345"/>
      <c r="AA86" s="345"/>
      <c r="AB86" s="345"/>
      <c r="AC86" s="345"/>
      <c r="AD86" s="345"/>
      <c r="AE86" s="345"/>
      <c r="AF86" s="345"/>
      <c r="AG86" s="345"/>
      <c r="AH86" s="345"/>
      <c r="AI86" s="345"/>
      <c r="AJ86" s="345"/>
      <c r="AK86" s="345"/>
      <c r="AL86" s="345"/>
      <c r="AM86" s="345"/>
      <c r="AN86" s="345"/>
      <c r="AO86" s="345"/>
      <c r="AP86" s="345"/>
      <c r="AQ86" s="344"/>
      <c r="AR86" s="345"/>
      <c r="AS86" s="345"/>
      <c r="AT86" s="345"/>
      <c r="AU86" s="345"/>
      <c r="AV86" s="345"/>
      <c r="AW86" s="345"/>
      <c r="AX86" s="345"/>
      <c r="AY86" s="345"/>
      <c r="AZ86" s="345"/>
      <c r="BA86" s="345"/>
      <c r="BB86" s="345"/>
      <c r="BC86" s="345"/>
      <c r="BD86" s="345"/>
      <c r="BE86" s="345"/>
      <c r="BF86" s="345"/>
      <c r="BG86" s="345"/>
      <c r="BH86" s="345"/>
      <c r="BI86" s="351"/>
      <c r="BJ86" s="352"/>
      <c r="BK86" s="352"/>
      <c r="BL86" s="352"/>
      <c r="BM86" s="352"/>
      <c r="BN86" s="352"/>
      <c r="BO86" s="352"/>
      <c r="BP86" s="352"/>
      <c r="BQ86" s="352"/>
      <c r="BR86" s="352"/>
      <c r="BS86" s="353"/>
      <c r="BT86" s="360"/>
      <c r="BU86" s="345"/>
      <c r="BV86" s="345"/>
      <c r="BW86" s="361"/>
      <c r="BX86" s="344"/>
      <c r="BY86" s="345"/>
      <c r="BZ86" s="345"/>
      <c r="CA86" s="361"/>
      <c r="CB86" s="344"/>
      <c r="CC86" s="345"/>
      <c r="CD86" s="372"/>
      <c r="CE86" s="377"/>
      <c r="CF86" s="345"/>
      <c r="CG86" s="361"/>
      <c r="CH86" s="344"/>
      <c r="CI86" s="345"/>
      <c r="CJ86" s="372"/>
      <c r="CK86" s="377"/>
      <c r="CL86" s="345"/>
      <c r="CM86" s="361"/>
      <c r="CN86" s="344"/>
      <c r="CO86" s="345"/>
      <c r="CP86" s="372"/>
      <c r="CQ86" s="377"/>
      <c r="CR86" s="345"/>
      <c r="CS86" s="361"/>
      <c r="CT86" s="485"/>
      <c r="CU86" s="486"/>
      <c r="CV86" s="487"/>
      <c r="CW86" s="490"/>
      <c r="CX86" s="486"/>
      <c r="CY86" s="487"/>
      <c r="CZ86" s="490"/>
      <c r="DA86" s="486"/>
      <c r="DB86" s="493"/>
      <c r="DC86" s="344"/>
      <c r="DD86" s="345"/>
      <c r="DE86" s="372"/>
      <c r="DF86" s="377"/>
      <c r="DG86" s="345"/>
      <c r="DH86" s="372"/>
      <c r="DI86" s="377"/>
      <c r="DJ86" s="345"/>
      <c r="DK86" s="361"/>
      <c r="DL86" s="513"/>
      <c r="DM86" s="514"/>
      <c r="DN86" s="515"/>
      <c r="DO86" s="29"/>
      <c r="DP86" s="518">
        <v>2</v>
      </c>
      <c r="DQ86" s="518"/>
      <c r="DR86" s="518"/>
      <c r="DS86" s="77"/>
      <c r="DT86" s="518">
        <v>3</v>
      </c>
      <c r="DU86" s="518"/>
      <c r="DV86" s="518"/>
      <c r="DW86" s="30"/>
      <c r="DX86" s="478"/>
      <c r="DY86" s="479"/>
      <c r="DZ86" s="480"/>
      <c r="EA86" s="540"/>
      <c r="EB86" s="479"/>
      <c r="EC86" s="480"/>
      <c r="ED86" s="540"/>
      <c r="EE86" s="479"/>
      <c r="EF86" s="480"/>
      <c r="EG86" s="540"/>
      <c r="EH86" s="479"/>
      <c r="EI86" s="541"/>
      <c r="EJ86" s="344"/>
      <c r="EK86" s="345"/>
      <c r="EL86" s="372"/>
      <c r="EM86" s="377"/>
      <c r="EN86" s="345"/>
      <c r="EO86" s="372"/>
      <c r="EP86" s="377"/>
      <c r="EQ86" s="345"/>
      <c r="ER86" s="372"/>
      <c r="ES86" s="377"/>
      <c r="ET86" s="345"/>
      <c r="EU86" s="361"/>
      <c r="EV86" s="305"/>
      <c r="EW86" s="308"/>
      <c r="EX86" s="308"/>
      <c r="EY86" s="308"/>
      <c r="EZ86" s="308"/>
      <c r="FA86" s="308"/>
      <c r="FB86" s="308"/>
      <c r="FC86" s="308"/>
      <c r="FD86" s="714"/>
      <c r="FE86" s="721"/>
      <c r="FF86" s="722"/>
      <c r="FG86" s="723"/>
      <c r="FH86" s="727"/>
      <c r="FI86" s="728"/>
      <c r="FJ86" s="729"/>
      <c r="FK86" s="733"/>
      <c r="FL86" s="734"/>
      <c r="FM86" s="735"/>
      <c r="FN86" s="727"/>
      <c r="FO86" s="728"/>
      <c r="FP86" s="729"/>
      <c r="FQ86" s="733"/>
      <c r="FR86" s="734"/>
      <c r="FS86" s="735"/>
      <c r="FT86" s="727"/>
      <c r="FU86" s="728"/>
      <c r="FV86" s="729"/>
      <c r="FW86" s="733"/>
      <c r="FX86" s="734"/>
      <c r="FY86" s="744"/>
      <c r="FZ86" s="23"/>
      <c r="GA86" s="680"/>
      <c r="GB86" s="681"/>
      <c r="GC86" s="680"/>
      <c r="GD86" s="681"/>
      <c r="GE86" s="680"/>
      <c r="GF86" s="518"/>
      <c r="GG86" s="518"/>
      <c r="GH86" s="681"/>
    </row>
    <row r="87" spans="1:192" ht="11.45" customHeight="1">
      <c r="A87" s="597"/>
      <c r="B87" s="598"/>
      <c r="C87" s="599"/>
      <c r="D87" s="366"/>
      <c r="E87" s="367"/>
      <c r="F87" s="367"/>
      <c r="G87" s="366"/>
      <c r="H87" s="367"/>
      <c r="I87" s="367"/>
      <c r="J87" s="366"/>
      <c r="K87" s="367"/>
      <c r="L87" s="367"/>
      <c r="M87" s="366"/>
      <c r="N87" s="367"/>
      <c r="O87" s="367"/>
      <c r="P87" s="366"/>
      <c r="Q87" s="367"/>
      <c r="R87" s="367"/>
      <c r="S87" s="366"/>
      <c r="T87" s="367"/>
      <c r="U87" s="367"/>
      <c r="V87" s="366"/>
      <c r="W87" s="367"/>
      <c r="X87" s="367"/>
      <c r="Y87" s="344"/>
      <c r="Z87" s="345"/>
      <c r="AA87" s="345"/>
      <c r="AB87" s="345"/>
      <c r="AC87" s="345"/>
      <c r="AD87" s="345"/>
      <c r="AE87" s="345"/>
      <c r="AF87" s="345"/>
      <c r="AG87" s="345"/>
      <c r="AH87" s="345"/>
      <c r="AI87" s="345"/>
      <c r="AJ87" s="345"/>
      <c r="AK87" s="345"/>
      <c r="AL87" s="345"/>
      <c r="AM87" s="345"/>
      <c r="AN87" s="345"/>
      <c r="AO87" s="345"/>
      <c r="AP87" s="345"/>
      <c r="AQ87" s="344"/>
      <c r="AR87" s="345"/>
      <c r="AS87" s="345"/>
      <c r="AT87" s="345"/>
      <c r="AU87" s="345"/>
      <c r="AV87" s="345"/>
      <c r="AW87" s="345"/>
      <c r="AX87" s="345"/>
      <c r="AY87" s="345"/>
      <c r="AZ87" s="345"/>
      <c r="BA87" s="345"/>
      <c r="BB87" s="345"/>
      <c r="BC87" s="345"/>
      <c r="BD87" s="345"/>
      <c r="BE87" s="345"/>
      <c r="BF87" s="345"/>
      <c r="BG87" s="345"/>
      <c r="BH87" s="345"/>
      <c r="BI87" s="351"/>
      <c r="BJ87" s="352"/>
      <c r="BK87" s="352"/>
      <c r="BL87" s="352"/>
      <c r="BM87" s="352"/>
      <c r="BN87" s="352"/>
      <c r="BO87" s="352"/>
      <c r="BP87" s="352"/>
      <c r="BQ87" s="352"/>
      <c r="BR87" s="352"/>
      <c r="BS87" s="353"/>
      <c r="BT87" s="360"/>
      <c r="BU87" s="345"/>
      <c r="BV87" s="345"/>
      <c r="BW87" s="361"/>
      <c r="BX87" s="344"/>
      <c r="BY87" s="345"/>
      <c r="BZ87" s="345"/>
      <c r="CA87" s="361"/>
      <c r="CB87" s="344"/>
      <c r="CC87" s="345"/>
      <c r="CD87" s="372"/>
      <c r="CE87" s="377"/>
      <c r="CF87" s="345"/>
      <c r="CG87" s="361"/>
      <c r="CH87" s="344"/>
      <c r="CI87" s="345"/>
      <c r="CJ87" s="372"/>
      <c r="CK87" s="377"/>
      <c r="CL87" s="345"/>
      <c r="CM87" s="361"/>
      <c r="CN87" s="344"/>
      <c r="CO87" s="345"/>
      <c r="CP87" s="372"/>
      <c r="CQ87" s="377"/>
      <c r="CR87" s="345"/>
      <c r="CS87" s="361"/>
      <c r="CT87" s="485"/>
      <c r="CU87" s="486"/>
      <c r="CV87" s="487"/>
      <c r="CW87" s="490"/>
      <c r="CX87" s="486"/>
      <c r="CY87" s="487"/>
      <c r="CZ87" s="490"/>
      <c r="DA87" s="486"/>
      <c r="DB87" s="493"/>
      <c r="DC87" s="344"/>
      <c r="DD87" s="345"/>
      <c r="DE87" s="372"/>
      <c r="DF87" s="377"/>
      <c r="DG87" s="345"/>
      <c r="DH87" s="372"/>
      <c r="DI87" s="377"/>
      <c r="DJ87" s="345"/>
      <c r="DK87" s="361"/>
      <c r="DL87" s="575" t="s">
        <v>29</v>
      </c>
      <c r="DM87" s="576"/>
      <c r="DN87" s="577"/>
      <c r="DO87" s="29"/>
      <c r="DP87" s="518"/>
      <c r="DQ87" s="518"/>
      <c r="DR87" s="518"/>
      <c r="DS87" s="77"/>
      <c r="DT87" s="518"/>
      <c r="DU87" s="518"/>
      <c r="DV87" s="518"/>
      <c r="DW87" s="30"/>
      <c r="DX87" s="478"/>
      <c r="DY87" s="479"/>
      <c r="DZ87" s="480"/>
      <c r="EA87" s="540"/>
      <c r="EB87" s="479"/>
      <c r="EC87" s="480"/>
      <c r="ED87" s="540"/>
      <c r="EE87" s="479"/>
      <c r="EF87" s="480"/>
      <c r="EG87" s="540"/>
      <c r="EH87" s="479"/>
      <c r="EI87" s="541"/>
      <c r="EJ87" s="344"/>
      <c r="EK87" s="345"/>
      <c r="EL87" s="372"/>
      <c r="EM87" s="377"/>
      <c r="EN87" s="345"/>
      <c r="EO87" s="372"/>
      <c r="EP87" s="377"/>
      <c r="EQ87" s="345"/>
      <c r="ER87" s="372"/>
      <c r="ES87" s="377"/>
      <c r="ET87" s="345"/>
      <c r="EU87" s="361"/>
      <c r="EV87" s="305"/>
      <c r="EW87" s="308"/>
      <c r="EX87" s="308"/>
      <c r="EY87" s="308"/>
      <c r="EZ87" s="308"/>
      <c r="FA87" s="308"/>
      <c r="FB87" s="308"/>
      <c r="FC87" s="308"/>
      <c r="FD87" s="714"/>
      <c r="FE87" s="736" t="s">
        <v>26</v>
      </c>
      <c r="FF87" s="737"/>
      <c r="FG87" s="737"/>
      <c r="FH87" s="737"/>
      <c r="FI87" s="737"/>
      <c r="FJ87" s="737"/>
      <c r="FK87" s="738" t="str">
        <f>IF(VLOOKUP($GJ85,入力シート!$B:$AL,8,0)="","",VLOOKUP($GJ85,入力シート!$B:$AL,8,0))</f>
        <v/>
      </c>
      <c r="FL87" s="738"/>
      <c r="FM87" s="738"/>
      <c r="FN87" s="738"/>
      <c r="FO87" s="738"/>
      <c r="FP87" s="738"/>
      <c r="FQ87" s="738"/>
      <c r="FR87" s="738"/>
      <c r="FS87" s="738"/>
      <c r="FT87" s="738"/>
      <c r="FU87" s="738"/>
      <c r="FV87" s="738"/>
      <c r="FW87" s="738"/>
      <c r="FX87" s="738"/>
      <c r="FY87" s="739"/>
      <c r="FZ87" s="23"/>
      <c r="GA87" s="680"/>
      <c r="GB87" s="681"/>
      <c r="GC87" s="680"/>
      <c r="GD87" s="681"/>
      <c r="GE87" s="680"/>
      <c r="GF87" s="518"/>
      <c r="GG87" s="518"/>
      <c r="GH87" s="681"/>
    </row>
    <row r="88" spans="1:192" ht="17.100000000000001" customHeight="1">
      <c r="A88" s="597"/>
      <c r="B88" s="598"/>
      <c r="C88" s="599"/>
      <c r="D88" s="368"/>
      <c r="E88" s="369"/>
      <c r="F88" s="369"/>
      <c r="G88" s="368"/>
      <c r="H88" s="369"/>
      <c r="I88" s="369"/>
      <c r="J88" s="368"/>
      <c r="K88" s="369"/>
      <c r="L88" s="369"/>
      <c r="M88" s="368"/>
      <c r="N88" s="369"/>
      <c r="O88" s="369"/>
      <c r="P88" s="368"/>
      <c r="Q88" s="369"/>
      <c r="R88" s="369"/>
      <c r="S88" s="368"/>
      <c r="T88" s="369"/>
      <c r="U88" s="369"/>
      <c r="V88" s="368"/>
      <c r="W88" s="369"/>
      <c r="X88" s="369"/>
      <c r="Y88" s="346"/>
      <c r="Z88" s="347"/>
      <c r="AA88" s="347"/>
      <c r="AB88" s="347"/>
      <c r="AC88" s="347"/>
      <c r="AD88" s="347"/>
      <c r="AE88" s="347"/>
      <c r="AF88" s="347"/>
      <c r="AG88" s="347"/>
      <c r="AH88" s="347"/>
      <c r="AI88" s="347"/>
      <c r="AJ88" s="347"/>
      <c r="AK88" s="347"/>
      <c r="AL88" s="347"/>
      <c r="AM88" s="347"/>
      <c r="AN88" s="347"/>
      <c r="AO88" s="347"/>
      <c r="AP88" s="347"/>
      <c r="AQ88" s="346"/>
      <c r="AR88" s="347"/>
      <c r="AS88" s="347"/>
      <c r="AT88" s="347"/>
      <c r="AU88" s="347"/>
      <c r="AV88" s="347"/>
      <c r="AW88" s="347"/>
      <c r="AX88" s="347"/>
      <c r="AY88" s="347"/>
      <c r="AZ88" s="347"/>
      <c r="BA88" s="347"/>
      <c r="BB88" s="347"/>
      <c r="BC88" s="347"/>
      <c r="BD88" s="347"/>
      <c r="BE88" s="347"/>
      <c r="BF88" s="347"/>
      <c r="BG88" s="347"/>
      <c r="BH88" s="347"/>
      <c r="BI88" s="354"/>
      <c r="BJ88" s="355"/>
      <c r="BK88" s="355"/>
      <c r="BL88" s="355"/>
      <c r="BM88" s="355"/>
      <c r="BN88" s="355"/>
      <c r="BO88" s="355"/>
      <c r="BP88" s="355"/>
      <c r="BQ88" s="355"/>
      <c r="BR88" s="355"/>
      <c r="BS88" s="356"/>
      <c r="BT88" s="362"/>
      <c r="BU88" s="347"/>
      <c r="BV88" s="347"/>
      <c r="BW88" s="363"/>
      <c r="BX88" s="373"/>
      <c r="BY88" s="374"/>
      <c r="BZ88" s="374"/>
      <c r="CA88" s="379"/>
      <c r="CB88" s="373"/>
      <c r="CC88" s="374"/>
      <c r="CD88" s="375"/>
      <c r="CE88" s="378"/>
      <c r="CF88" s="374"/>
      <c r="CG88" s="379"/>
      <c r="CH88" s="373"/>
      <c r="CI88" s="374"/>
      <c r="CJ88" s="375"/>
      <c r="CK88" s="378"/>
      <c r="CL88" s="374"/>
      <c r="CM88" s="379"/>
      <c r="CN88" s="373"/>
      <c r="CO88" s="374"/>
      <c r="CP88" s="375"/>
      <c r="CQ88" s="378"/>
      <c r="CR88" s="374"/>
      <c r="CS88" s="379"/>
      <c r="CT88" s="462"/>
      <c r="CU88" s="463"/>
      <c r="CV88" s="488"/>
      <c r="CW88" s="491"/>
      <c r="CX88" s="463"/>
      <c r="CY88" s="488"/>
      <c r="CZ88" s="491"/>
      <c r="DA88" s="463"/>
      <c r="DB88" s="494"/>
      <c r="DC88" s="373"/>
      <c r="DD88" s="374"/>
      <c r="DE88" s="375"/>
      <c r="DF88" s="378"/>
      <c r="DG88" s="374"/>
      <c r="DH88" s="375"/>
      <c r="DI88" s="378"/>
      <c r="DJ88" s="374"/>
      <c r="DK88" s="379"/>
      <c r="DL88" s="578"/>
      <c r="DM88" s="519"/>
      <c r="DN88" s="579"/>
      <c r="DO88" s="31"/>
      <c r="DP88" s="519"/>
      <c r="DQ88" s="519"/>
      <c r="DR88" s="519"/>
      <c r="DS88" s="26"/>
      <c r="DT88" s="519"/>
      <c r="DU88" s="519"/>
      <c r="DV88" s="519"/>
      <c r="DW88" s="32"/>
      <c r="DX88" s="481"/>
      <c r="DY88" s="482"/>
      <c r="DZ88" s="483"/>
      <c r="EA88" s="542"/>
      <c r="EB88" s="482"/>
      <c r="EC88" s="483"/>
      <c r="ED88" s="542"/>
      <c r="EE88" s="482"/>
      <c r="EF88" s="483"/>
      <c r="EG88" s="542"/>
      <c r="EH88" s="482"/>
      <c r="EI88" s="543"/>
      <c r="EJ88" s="373"/>
      <c r="EK88" s="374"/>
      <c r="EL88" s="375"/>
      <c r="EM88" s="378"/>
      <c r="EN88" s="374"/>
      <c r="EO88" s="375"/>
      <c r="EP88" s="378"/>
      <c r="EQ88" s="374"/>
      <c r="ER88" s="375"/>
      <c r="ES88" s="378"/>
      <c r="ET88" s="374"/>
      <c r="EU88" s="379"/>
      <c r="EV88" s="306"/>
      <c r="EW88" s="309"/>
      <c r="EX88" s="309"/>
      <c r="EY88" s="309"/>
      <c r="EZ88" s="309"/>
      <c r="FA88" s="309"/>
      <c r="FB88" s="309"/>
      <c r="FC88" s="309"/>
      <c r="FD88" s="745"/>
      <c r="FE88" s="741"/>
      <c r="FF88" s="742"/>
      <c r="FG88" s="742"/>
      <c r="FH88" s="742"/>
      <c r="FI88" s="742"/>
      <c r="FJ88" s="742"/>
      <c r="FK88" s="328"/>
      <c r="FL88" s="328"/>
      <c r="FM88" s="328"/>
      <c r="FN88" s="328"/>
      <c r="FO88" s="328"/>
      <c r="FP88" s="328"/>
      <c r="FQ88" s="328"/>
      <c r="FR88" s="328"/>
      <c r="FS88" s="328"/>
      <c r="FT88" s="328"/>
      <c r="FU88" s="328"/>
      <c r="FV88" s="328"/>
      <c r="FW88" s="328"/>
      <c r="FX88" s="328"/>
      <c r="FY88" s="740"/>
      <c r="FZ88" s="23"/>
      <c r="GA88" s="682"/>
      <c r="GB88" s="684"/>
      <c r="GC88" s="682"/>
      <c r="GD88" s="684"/>
      <c r="GE88" s="682"/>
      <c r="GF88" s="683"/>
      <c r="GG88" s="683"/>
      <c r="GH88" s="684"/>
    </row>
    <row r="89" spans="1:192" ht="11.45" customHeight="1">
      <c r="A89" s="600" t="str">
        <f>IF(VLOOKUP($GJ89,入力シート!$B:$AD,4,0)="","",VLOOKUP($GJ89,入力シート!$B:$AD,10,0))</f>
        <v/>
      </c>
      <c r="B89" s="601"/>
      <c r="C89" s="602"/>
      <c r="D89" s="364" t="str">
        <f>IF(VLOOKUP($GJ89,入力シート!$B:$AC,4,0)="","",VLOOKUP($GJ89,入力シート!$B:$AC,16,0))</f>
        <v/>
      </c>
      <c r="E89" s="365"/>
      <c r="F89" s="365"/>
      <c r="G89" s="364" t="str">
        <f>IF(VLOOKUP($GJ89,入力シート!$B:$AC,4,0)="","",VLOOKUP($GJ89,入力シート!$B:$AC,17,0))</f>
        <v/>
      </c>
      <c r="H89" s="365"/>
      <c r="I89" s="365"/>
      <c r="J89" s="364" t="str">
        <f>IF(VLOOKUP($GJ89,入力シート!$B:$AC,4,0)="","",VLOOKUP($GJ89,入力シート!$B:$AC,18,0))</f>
        <v/>
      </c>
      <c r="K89" s="365"/>
      <c r="L89" s="365"/>
      <c r="M89" s="364" t="str">
        <f>IF(VLOOKUP($GJ89,入力シート!$B:$AC,4,0)="","",VLOOKUP($GJ89,入力シート!$B:$AC,19,0))</f>
        <v/>
      </c>
      <c r="N89" s="365"/>
      <c r="O89" s="365"/>
      <c r="P89" s="364" t="str">
        <f>IF(VLOOKUP($GJ89,入力シート!$B:$AC,4,0)="","",VLOOKUP($GJ89,入力シート!$B:$AC,20,0))</f>
        <v/>
      </c>
      <c r="Q89" s="365"/>
      <c r="R89" s="365"/>
      <c r="S89" s="364" t="str">
        <f>IF(VLOOKUP($GJ89,入力シート!$B:$AC,4,0)="","",VLOOKUP($GJ89,入力シート!$B:$AC,21,0))</f>
        <v/>
      </c>
      <c r="T89" s="365"/>
      <c r="U89" s="365"/>
      <c r="V89" s="364" t="str">
        <f>IF(VLOOKUP($GJ89,入力シート!$B:$AC,4,0)="","",VLOOKUP($GJ89,入力シート!$B:$AC,22,0))</f>
        <v/>
      </c>
      <c r="W89" s="365"/>
      <c r="X89" s="365"/>
      <c r="Y89" s="342" t="str">
        <f>IF(VLOOKUP($GJ89,入力シート!$B:$AD,4,0)="","",VLOOKUP($GJ89,入力シート!$B:$AD,12,0))</f>
        <v/>
      </c>
      <c r="Z89" s="343"/>
      <c r="AA89" s="343"/>
      <c r="AB89" s="343"/>
      <c r="AC89" s="343"/>
      <c r="AD89" s="343"/>
      <c r="AE89" s="343"/>
      <c r="AF89" s="343"/>
      <c r="AG89" s="343"/>
      <c r="AH89" s="343"/>
      <c r="AI89" s="343"/>
      <c r="AJ89" s="343"/>
      <c r="AK89" s="343"/>
      <c r="AL89" s="343"/>
      <c r="AM89" s="343"/>
      <c r="AN89" s="343"/>
      <c r="AO89" s="343"/>
      <c r="AP89" s="343"/>
      <c r="AQ89" s="342" t="str">
        <f>IF(VLOOKUP($GJ89,入力シート!$B:$AD,4,0)="","",VLOOKUP($GJ89,入力シート!$B:$AD,13,0))</f>
        <v/>
      </c>
      <c r="AR89" s="343"/>
      <c r="AS89" s="343"/>
      <c r="AT89" s="343"/>
      <c r="AU89" s="343"/>
      <c r="AV89" s="343"/>
      <c r="AW89" s="343"/>
      <c r="AX89" s="343"/>
      <c r="AY89" s="343"/>
      <c r="AZ89" s="343"/>
      <c r="BA89" s="343"/>
      <c r="BB89" s="343"/>
      <c r="BC89" s="343"/>
      <c r="BD89" s="343"/>
      <c r="BE89" s="343"/>
      <c r="BF89" s="343"/>
      <c r="BG89" s="343"/>
      <c r="BH89" s="343"/>
      <c r="BI89" s="348" t="s">
        <v>10</v>
      </c>
      <c r="BJ89" s="349"/>
      <c r="BK89" s="349"/>
      <c r="BL89" s="349"/>
      <c r="BM89" s="349"/>
      <c r="BN89" s="349"/>
      <c r="BO89" s="349"/>
      <c r="BP89" s="349"/>
      <c r="BQ89" s="349"/>
      <c r="BR89" s="349"/>
      <c r="BS89" s="350"/>
      <c r="BT89" s="357" t="str">
        <f>IF(VLOOKUP($GJ89,入力シート!$B:$AD,4,0)="","",VLOOKUP($GJ89,入力シート!$B:$AD,5,0))</f>
        <v/>
      </c>
      <c r="BU89" s="358"/>
      <c r="BV89" s="358"/>
      <c r="BW89" s="359"/>
      <c r="BX89" s="370" t="str">
        <f>IF(VLOOKUP($GJ89,入力シート!$B:$AM,6,0)="","",VLOOKUP($GJ89,入力シート!$B:$AM,24,0))</f>
        <v/>
      </c>
      <c r="BY89" s="358"/>
      <c r="BZ89" s="358"/>
      <c r="CA89" s="359"/>
      <c r="CB89" s="370" t="str">
        <f>IF(VLOOKUP($GJ89,入力シート!$B:$AM,6,0)="","",VLOOKUP($GJ89,入力シート!$B:$AM,25,0))</f>
        <v/>
      </c>
      <c r="CC89" s="358"/>
      <c r="CD89" s="371"/>
      <c r="CE89" s="376" t="str">
        <f>IF(VLOOKUP($GJ89,入力シート!$B:$AM,6,0)="","",VLOOKUP($GJ89,入力シート!$B:$AM,26,0))</f>
        <v/>
      </c>
      <c r="CF89" s="358"/>
      <c r="CG89" s="359"/>
      <c r="CH89" s="370" t="str">
        <f>IF(VLOOKUP($GJ89,入力シート!$B:$AM,6,0)="","",VLOOKUP($GJ89,入力シート!$B:$AM,27,0))</f>
        <v/>
      </c>
      <c r="CI89" s="358"/>
      <c r="CJ89" s="371"/>
      <c r="CK89" s="376" t="str">
        <f>IF(VLOOKUP($GJ89,入力シート!$B:$AM,6,0)="","",VLOOKUP($GJ89,入力シート!$B:$AM,28,0))</f>
        <v/>
      </c>
      <c r="CL89" s="358"/>
      <c r="CM89" s="359"/>
      <c r="CN89" s="370" t="str">
        <f>IF(VLOOKUP($GJ89,入力シート!$B:$AM,6,0)="","",VLOOKUP($GJ89,入力シート!$B:$AM,29,0))</f>
        <v/>
      </c>
      <c r="CO89" s="358"/>
      <c r="CP89" s="371"/>
      <c r="CQ89" s="376" t="str">
        <f>IF(VLOOKUP($GJ89,入力シート!$B:$AM,6,0)="","",VLOOKUP($GJ89,入力シート!$B:$AM,30,0))</f>
        <v/>
      </c>
      <c r="CR89" s="358"/>
      <c r="CS89" s="359"/>
      <c r="CT89" s="460" t="str">
        <f>IF(VLOOKUP($GJ89,入力シート!$B:$AD,4,0)="","",CHOOSE(VLOOKUP($GJ89,入力シート!$B:$AD,10,0),"",入力シート!$K$10,入力シート!$K$10,"",入力シート!$K$10,入力シート!$K$10,入力シート!$K$10,入力シート!$K$10,入力シート!$K$10))</f>
        <v/>
      </c>
      <c r="CU89" s="461"/>
      <c r="CV89" s="484"/>
      <c r="CW89" s="489" t="str">
        <f>IF(VLOOKUP($GJ89,入力シート!$B:$AD,4,0)="","",CHOOSE(VLOOKUP($GJ89,入力シート!$B:$AD,10,0),"",入力シート!$L$10,入力シート!$L$10,"",入力シート!$L$10,入力シート!$L$10,入力シート!$L$10,入力シート!$L$10,入力シート!$L$10))</f>
        <v/>
      </c>
      <c r="CX89" s="461"/>
      <c r="CY89" s="484"/>
      <c r="CZ89" s="489" t="str">
        <f>IF(VLOOKUP($GJ89,入力シート!$B:$AD,4,0)="","",CHOOSE(VLOOKUP($GJ89,入力シート!$B:$AD,10,0),"",入力シート!$M$10,入力シート!$M$10,"",入力シート!$M$10,入力シート!$M$10,入力シート!$M$10,入力シート!$M$10,入力シート!$M$10))</f>
        <v/>
      </c>
      <c r="DA89" s="461"/>
      <c r="DB89" s="492"/>
      <c r="DC89" s="370" t="str">
        <f>IF(VLOOKUP($GJ89,入力シート!$B:$AD,4,0)="","",CHOOSE(VLOOKUP($GJ89,入力シート!$B:$AD,10,0),入力シート!$K$10,"","",入力シート!$K$10,"","","","",""))</f>
        <v/>
      </c>
      <c r="DD89" s="358"/>
      <c r="DE89" s="371"/>
      <c r="DF89" s="376" t="str">
        <f>IF(VLOOKUP($GJ89,入力シート!$B:$AD,4,0)="","",CHOOSE(VLOOKUP($GJ89,入力シート!$B:$AD,10,0),入力シート!$L$10,"","",入力シート!$L$10,"","","","",""))</f>
        <v/>
      </c>
      <c r="DG89" s="358"/>
      <c r="DH89" s="371"/>
      <c r="DI89" s="376" t="str">
        <f>IF(VLOOKUP($GJ89,入力シート!$B:$AD,4,0)="","",CHOOSE(VLOOKUP($GJ89,入力シート!$B:$AD,10,0),入力シート!$M$10,0,0,入力シート!$M$10,"","","","",""))</f>
        <v/>
      </c>
      <c r="DJ89" s="358"/>
      <c r="DK89" s="359"/>
      <c r="DL89" s="510" t="s">
        <v>28</v>
      </c>
      <c r="DM89" s="511"/>
      <c r="DN89" s="512"/>
      <c r="DO89" s="516" t="s">
        <v>34</v>
      </c>
      <c r="DP89" s="517"/>
      <c r="DQ89" s="517"/>
      <c r="DR89" s="517"/>
      <c r="DS89" s="517"/>
      <c r="DT89" s="27"/>
      <c r="DU89" s="27"/>
      <c r="DV89" s="27"/>
      <c r="DW89" s="28"/>
      <c r="DX89" s="475" t="str">
        <f>IF(VLOOKUP($GJ89,入力シート!$B:$AD,4,0)="","",CHOOSE(VLOOKUP($GJ89,入力シート!$B:$AD,10,0),"",入力シート!$N$10,入力シート!$N$10,"",入力シート!$N$10,入力シート!$N$10,入力シート!$N$10,入力シート!$N$10,入力シート!$N$10))</f>
        <v/>
      </c>
      <c r="DY89" s="476"/>
      <c r="DZ89" s="477"/>
      <c r="EA89" s="538" t="str">
        <f>IF(VLOOKUP($GJ89,入力シート!$B:$AD,4,0)="","",CHOOSE(VLOOKUP($GJ89,入力シート!$B:$AD,10,0),"",入力シート!$O$10,入力シート!$O$10,"",入力シート!$O$10,入力シート!$O$10,入力シート!$O$10,入力シート!$O$10,入力シート!$O$10))</f>
        <v/>
      </c>
      <c r="EB89" s="476"/>
      <c r="EC89" s="477"/>
      <c r="ED89" s="538" t="str">
        <f>IF(VLOOKUP($GJ89,入力シート!$B:$AD,4,0)="","",CHOOSE(VLOOKUP($GJ89,入力シート!$B:$AD,10,0),"",入力シート!$P$10,入力シート!$P$10,"",入力シート!$P$10,入力シート!$P$10,入力シート!$P$10,入力シート!$P$10,入力シート!$P$10))</f>
        <v/>
      </c>
      <c r="EE89" s="476"/>
      <c r="EF89" s="477"/>
      <c r="EG89" s="538" t="str">
        <f>IF(VLOOKUP($GJ89,入力シート!$B:$AD,4,0)="","",CHOOSE(VLOOKUP($GJ89,入力シート!$B:$AD,10,0),"",入力シート!$Q$10,入力シート!$Q$10,"",入力シート!$Q$10,入力シート!$Q$10,入力シート!$Q$10,入力シート!$Q$10,入力シート!$Q$10))</f>
        <v/>
      </c>
      <c r="EH89" s="476"/>
      <c r="EI89" s="539"/>
      <c r="EJ89" s="370" t="str">
        <f>IF(VLOOKUP($GJ89,入力シート!$B:$AD,4,0)="","",CHOOSE(VLOOKUP($GJ89,入力シート!$B:$AD,10,0),入力シート!$N$10,"","",入力シート!$N$10,"","","","",""))</f>
        <v/>
      </c>
      <c r="EK89" s="358"/>
      <c r="EL89" s="371"/>
      <c r="EM89" s="376" t="str">
        <f>IF(VLOOKUP($GJ89,入力シート!$B:$AD,4,0)="","",CHOOSE(VLOOKUP($GJ89,入力シート!$B:$AD,10,0),入力シート!$O$10,"","",入力シート!$O$10,"","","","",""))</f>
        <v/>
      </c>
      <c r="EN89" s="358"/>
      <c r="EO89" s="371"/>
      <c r="EP89" s="376" t="str">
        <f>IF(VLOOKUP($GJ89,入力シート!$B:$AD,4,0)="","",CHOOSE(VLOOKUP($GJ89,入力シート!$B:$AD,10,0),入力シート!$P$10,"","",入力シート!$P$10,"","","","",""))</f>
        <v/>
      </c>
      <c r="EQ89" s="358"/>
      <c r="ER89" s="371"/>
      <c r="ES89" s="376" t="str">
        <f>IF(VLOOKUP($GJ89,入力シート!$B:$AD,4,0)="","",CHOOSE(VLOOKUP($GJ89,入力シート!$B:$AD,10,0),入力シート!$Q$10,0,0,入力シート!$Q$10,"","","","",""))</f>
        <v/>
      </c>
      <c r="ET89" s="358"/>
      <c r="EU89" s="359"/>
      <c r="EV89" s="304"/>
      <c r="EW89" s="307" t="s">
        <v>28</v>
      </c>
      <c r="EX89" s="307"/>
      <c r="EY89" s="307"/>
      <c r="EZ89" s="307"/>
      <c r="FA89" s="307" t="s">
        <v>29</v>
      </c>
      <c r="FB89" s="307"/>
      <c r="FC89" s="307"/>
      <c r="FD89" s="713"/>
      <c r="FE89" s="718">
        <v>5</v>
      </c>
      <c r="FF89" s="719"/>
      <c r="FG89" s="720"/>
      <c r="FH89" s="724" t="str">
        <f>IF(VLOOKUP($GJ89,入力シート!$B:$AM,7,0)="","",VLOOKUP($GJ89,入力シート!$B:$AM,33,0))</f>
        <v/>
      </c>
      <c r="FI89" s="725"/>
      <c r="FJ89" s="726"/>
      <c r="FK89" s="730" t="str">
        <f>IF(VLOOKUP($GJ89,入力シート!$B:$AM,7,0)="","",VLOOKUP($GJ89,入力シート!$B:$AM,34,0))</f>
        <v/>
      </c>
      <c r="FL89" s="731"/>
      <c r="FM89" s="732"/>
      <c r="FN89" s="724" t="str">
        <f>IF(VLOOKUP($GJ89,入力シート!$B:$AM,7,0)="","",VLOOKUP($GJ89,入力シート!$B:$AM,35,0))</f>
        <v/>
      </c>
      <c r="FO89" s="725"/>
      <c r="FP89" s="726"/>
      <c r="FQ89" s="730" t="str">
        <f>IF(VLOOKUP($GJ89,入力シート!$B:$AM,7,0)="","",VLOOKUP($GJ89,入力シート!$B:$AM,36,0))</f>
        <v/>
      </c>
      <c r="FR89" s="731"/>
      <c r="FS89" s="732"/>
      <c r="FT89" s="724" t="str">
        <f>IF(VLOOKUP($GJ89,入力シート!$B:$AM,7,0)="","",VLOOKUP($GJ89,入力シート!$B:$AM,37,0))</f>
        <v/>
      </c>
      <c r="FU89" s="725"/>
      <c r="FV89" s="726"/>
      <c r="FW89" s="730" t="str">
        <f>IF(VLOOKUP($GJ89,入力シート!$B:$AM,7,0)="","",VLOOKUP($GJ89,入力シート!$B:$AM,38,0))</f>
        <v/>
      </c>
      <c r="FX89" s="731"/>
      <c r="FY89" s="743"/>
      <c r="FZ89" s="23"/>
      <c r="GA89" s="677"/>
      <c r="GB89" s="679"/>
      <c r="GC89" s="677"/>
      <c r="GD89" s="679"/>
      <c r="GE89" s="677"/>
      <c r="GF89" s="678"/>
      <c r="GG89" s="678"/>
      <c r="GH89" s="679"/>
      <c r="GJ89" s="104">
        <v>3</v>
      </c>
    </row>
    <row r="90" spans="1:192" ht="17.100000000000001" customHeight="1">
      <c r="A90" s="600"/>
      <c r="B90" s="601"/>
      <c r="C90" s="602"/>
      <c r="D90" s="366"/>
      <c r="E90" s="367"/>
      <c r="F90" s="367"/>
      <c r="G90" s="366"/>
      <c r="H90" s="367"/>
      <c r="I90" s="367"/>
      <c r="J90" s="366"/>
      <c r="K90" s="367"/>
      <c r="L90" s="367"/>
      <c r="M90" s="366"/>
      <c r="N90" s="367"/>
      <c r="O90" s="367"/>
      <c r="P90" s="366"/>
      <c r="Q90" s="367"/>
      <c r="R90" s="367"/>
      <c r="S90" s="366"/>
      <c r="T90" s="367"/>
      <c r="U90" s="367"/>
      <c r="V90" s="366"/>
      <c r="W90" s="367"/>
      <c r="X90" s="367"/>
      <c r="Y90" s="344"/>
      <c r="Z90" s="345"/>
      <c r="AA90" s="345"/>
      <c r="AB90" s="345"/>
      <c r="AC90" s="345"/>
      <c r="AD90" s="345"/>
      <c r="AE90" s="345"/>
      <c r="AF90" s="345"/>
      <c r="AG90" s="345"/>
      <c r="AH90" s="345"/>
      <c r="AI90" s="345"/>
      <c r="AJ90" s="345"/>
      <c r="AK90" s="345"/>
      <c r="AL90" s="345"/>
      <c r="AM90" s="345"/>
      <c r="AN90" s="345"/>
      <c r="AO90" s="345"/>
      <c r="AP90" s="345"/>
      <c r="AQ90" s="344"/>
      <c r="AR90" s="345"/>
      <c r="AS90" s="345"/>
      <c r="AT90" s="345"/>
      <c r="AU90" s="345"/>
      <c r="AV90" s="345"/>
      <c r="AW90" s="345"/>
      <c r="AX90" s="345"/>
      <c r="AY90" s="345"/>
      <c r="AZ90" s="345"/>
      <c r="BA90" s="345"/>
      <c r="BB90" s="345"/>
      <c r="BC90" s="345"/>
      <c r="BD90" s="345"/>
      <c r="BE90" s="345"/>
      <c r="BF90" s="345"/>
      <c r="BG90" s="345"/>
      <c r="BH90" s="345"/>
      <c r="BI90" s="351"/>
      <c r="BJ90" s="352"/>
      <c r="BK90" s="352"/>
      <c r="BL90" s="352"/>
      <c r="BM90" s="352"/>
      <c r="BN90" s="352"/>
      <c r="BO90" s="352"/>
      <c r="BP90" s="352"/>
      <c r="BQ90" s="352"/>
      <c r="BR90" s="352"/>
      <c r="BS90" s="353"/>
      <c r="BT90" s="360"/>
      <c r="BU90" s="345"/>
      <c r="BV90" s="345"/>
      <c r="BW90" s="361"/>
      <c r="BX90" s="344"/>
      <c r="BY90" s="345"/>
      <c r="BZ90" s="345"/>
      <c r="CA90" s="361"/>
      <c r="CB90" s="344"/>
      <c r="CC90" s="345"/>
      <c r="CD90" s="372"/>
      <c r="CE90" s="377"/>
      <c r="CF90" s="345"/>
      <c r="CG90" s="361"/>
      <c r="CH90" s="344"/>
      <c r="CI90" s="345"/>
      <c r="CJ90" s="372"/>
      <c r="CK90" s="377"/>
      <c r="CL90" s="345"/>
      <c r="CM90" s="361"/>
      <c r="CN90" s="344"/>
      <c r="CO90" s="345"/>
      <c r="CP90" s="372"/>
      <c r="CQ90" s="377"/>
      <c r="CR90" s="345"/>
      <c r="CS90" s="361"/>
      <c r="CT90" s="485"/>
      <c r="CU90" s="486"/>
      <c r="CV90" s="487"/>
      <c r="CW90" s="490"/>
      <c r="CX90" s="486"/>
      <c r="CY90" s="487"/>
      <c r="CZ90" s="490"/>
      <c r="DA90" s="486"/>
      <c r="DB90" s="493"/>
      <c r="DC90" s="344"/>
      <c r="DD90" s="345"/>
      <c r="DE90" s="372"/>
      <c r="DF90" s="377"/>
      <c r="DG90" s="345"/>
      <c r="DH90" s="372"/>
      <c r="DI90" s="377"/>
      <c r="DJ90" s="345"/>
      <c r="DK90" s="361"/>
      <c r="DL90" s="513"/>
      <c r="DM90" s="514"/>
      <c r="DN90" s="515"/>
      <c r="DO90" s="29"/>
      <c r="DP90" s="518">
        <v>2</v>
      </c>
      <c r="DQ90" s="518"/>
      <c r="DR90" s="518"/>
      <c r="DS90" s="77"/>
      <c r="DT90" s="518">
        <v>3</v>
      </c>
      <c r="DU90" s="518"/>
      <c r="DV90" s="518"/>
      <c r="DW90" s="30"/>
      <c r="DX90" s="478"/>
      <c r="DY90" s="479"/>
      <c r="DZ90" s="480"/>
      <c r="EA90" s="540"/>
      <c r="EB90" s="479"/>
      <c r="EC90" s="480"/>
      <c r="ED90" s="540"/>
      <c r="EE90" s="479"/>
      <c r="EF90" s="480"/>
      <c r="EG90" s="540"/>
      <c r="EH90" s="479"/>
      <c r="EI90" s="541"/>
      <c r="EJ90" s="344"/>
      <c r="EK90" s="345"/>
      <c r="EL90" s="372"/>
      <c r="EM90" s="377"/>
      <c r="EN90" s="345"/>
      <c r="EO90" s="372"/>
      <c r="EP90" s="377"/>
      <c r="EQ90" s="345"/>
      <c r="ER90" s="372"/>
      <c r="ES90" s="377"/>
      <c r="ET90" s="345"/>
      <c r="EU90" s="361"/>
      <c r="EV90" s="305"/>
      <c r="EW90" s="308"/>
      <c r="EX90" s="308"/>
      <c r="EY90" s="308"/>
      <c r="EZ90" s="308"/>
      <c r="FA90" s="308"/>
      <c r="FB90" s="308"/>
      <c r="FC90" s="308"/>
      <c r="FD90" s="714"/>
      <c r="FE90" s="721"/>
      <c r="FF90" s="722"/>
      <c r="FG90" s="723"/>
      <c r="FH90" s="727"/>
      <c r="FI90" s="728"/>
      <c r="FJ90" s="729"/>
      <c r="FK90" s="733"/>
      <c r="FL90" s="734"/>
      <c r="FM90" s="735"/>
      <c r="FN90" s="727"/>
      <c r="FO90" s="728"/>
      <c r="FP90" s="729"/>
      <c r="FQ90" s="733"/>
      <c r="FR90" s="734"/>
      <c r="FS90" s="735"/>
      <c r="FT90" s="727"/>
      <c r="FU90" s="728"/>
      <c r="FV90" s="729"/>
      <c r="FW90" s="733"/>
      <c r="FX90" s="734"/>
      <c r="FY90" s="744"/>
      <c r="FZ90" s="23"/>
      <c r="GA90" s="680"/>
      <c r="GB90" s="681"/>
      <c r="GC90" s="680"/>
      <c r="GD90" s="681"/>
      <c r="GE90" s="680"/>
      <c r="GF90" s="518"/>
      <c r="GG90" s="518"/>
      <c r="GH90" s="681"/>
    </row>
    <row r="91" spans="1:192" ht="11.45" customHeight="1">
      <c r="A91" s="597"/>
      <c r="B91" s="598"/>
      <c r="C91" s="599"/>
      <c r="D91" s="366"/>
      <c r="E91" s="367"/>
      <c r="F91" s="367"/>
      <c r="G91" s="366"/>
      <c r="H91" s="367"/>
      <c r="I91" s="367"/>
      <c r="J91" s="366"/>
      <c r="K91" s="367"/>
      <c r="L91" s="367"/>
      <c r="M91" s="366"/>
      <c r="N91" s="367"/>
      <c r="O91" s="367"/>
      <c r="P91" s="366"/>
      <c r="Q91" s="367"/>
      <c r="R91" s="367"/>
      <c r="S91" s="366"/>
      <c r="T91" s="367"/>
      <c r="U91" s="367"/>
      <c r="V91" s="366"/>
      <c r="W91" s="367"/>
      <c r="X91" s="367"/>
      <c r="Y91" s="344"/>
      <c r="Z91" s="345"/>
      <c r="AA91" s="345"/>
      <c r="AB91" s="345"/>
      <c r="AC91" s="345"/>
      <c r="AD91" s="345"/>
      <c r="AE91" s="345"/>
      <c r="AF91" s="345"/>
      <c r="AG91" s="345"/>
      <c r="AH91" s="345"/>
      <c r="AI91" s="345"/>
      <c r="AJ91" s="345"/>
      <c r="AK91" s="345"/>
      <c r="AL91" s="345"/>
      <c r="AM91" s="345"/>
      <c r="AN91" s="345"/>
      <c r="AO91" s="345"/>
      <c r="AP91" s="345"/>
      <c r="AQ91" s="344"/>
      <c r="AR91" s="345"/>
      <c r="AS91" s="345"/>
      <c r="AT91" s="345"/>
      <c r="AU91" s="345"/>
      <c r="AV91" s="345"/>
      <c r="AW91" s="345"/>
      <c r="AX91" s="345"/>
      <c r="AY91" s="345"/>
      <c r="AZ91" s="345"/>
      <c r="BA91" s="345"/>
      <c r="BB91" s="345"/>
      <c r="BC91" s="345"/>
      <c r="BD91" s="345"/>
      <c r="BE91" s="345"/>
      <c r="BF91" s="345"/>
      <c r="BG91" s="345"/>
      <c r="BH91" s="345"/>
      <c r="BI91" s="351"/>
      <c r="BJ91" s="352"/>
      <c r="BK91" s="352"/>
      <c r="BL91" s="352"/>
      <c r="BM91" s="352"/>
      <c r="BN91" s="352"/>
      <c r="BO91" s="352"/>
      <c r="BP91" s="352"/>
      <c r="BQ91" s="352"/>
      <c r="BR91" s="352"/>
      <c r="BS91" s="353"/>
      <c r="BT91" s="360"/>
      <c r="BU91" s="345"/>
      <c r="BV91" s="345"/>
      <c r="BW91" s="361"/>
      <c r="BX91" s="344"/>
      <c r="BY91" s="345"/>
      <c r="BZ91" s="345"/>
      <c r="CA91" s="361"/>
      <c r="CB91" s="344"/>
      <c r="CC91" s="345"/>
      <c r="CD91" s="372"/>
      <c r="CE91" s="377"/>
      <c r="CF91" s="345"/>
      <c r="CG91" s="361"/>
      <c r="CH91" s="344"/>
      <c r="CI91" s="345"/>
      <c r="CJ91" s="372"/>
      <c r="CK91" s="377"/>
      <c r="CL91" s="345"/>
      <c r="CM91" s="361"/>
      <c r="CN91" s="344"/>
      <c r="CO91" s="345"/>
      <c r="CP91" s="372"/>
      <c r="CQ91" s="377"/>
      <c r="CR91" s="345"/>
      <c r="CS91" s="361"/>
      <c r="CT91" s="485"/>
      <c r="CU91" s="486"/>
      <c r="CV91" s="487"/>
      <c r="CW91" s="490"/>
      <c r="CX91" s="486"/>
      <c r="CY91" s="487"/>
      <c r="CZ91" s="490"/>
      <c r="DA91" s="486"/>
      <c r="DB91" s="493"/>
      <c r="DC91" s="344"/>
      <c r="DD91" s="345"/>
      <c r="DE91" s="372"/>
      <c r="DF91" s="377"/>
      <c r="DG91" s="345"/>
      <c r="DH91" s="372"/>
      <c r="DI91" s="377"/>
      <c r="DJ91" s="345"/>
      <c r="DK91" s="361"/>
      <c r="DL91" s="575" t="s">
        <v>29</v>
      </c>
      <c r="DM91" s="576"/>
      <c r="DN91" s="577"/>
      <c r="DO91" s="29"/>
      <c r="DP91" s="518"/>
      <c r="DQ91" s="518"/>
      <c r="DR91" s="518"/>
      <c r="DS91" s="77"/>
      <c r="DT91" s="518"/>
      <c r="DU91" s="518"/>
      <c r="DV91" s="518"/>
      <c r="DW91" s="30"/>
      <c r="DX91" s="478"/>
      <c r="DY91" s="479"/>
      <c r="DZ91" s="480"/>
      <c r="EA91" s="540"/>
      <c r="EB91" s="479"/>
      <c r="EC91" s="480"/>
      <c r="ED91" s="540"/>
      <c r="EE91" s="479"/>
      <c r="EF91" s="480"/>
      <c r="EG91" s="540"/>
      <c r="EH91" s="479"/>
      <c r="EI91" s="541"/>
      <c r="EJ91" s="344"/>
      <c r="EK91" s="345"/>
      <c r="EL91" s="372"/>
      <c r="EM91" s="377"/>
      <c r="EN91" s="345"/>
      <c r="EO91" s="372"/>
      <c r="EP91" s="377"/>
      <c r="EQ91" s="345"/>
      <c r="ER91" s="372"/>
      <c r="ES91" s="377"/>
      <c r="ET91" s="345"/>
      <c r="EU91" s="361"/>
      <c r="EV91" s="305"/>
      <c r="EW91" s="308"/>
      <c r="EX91" s="308"/>
      <c r="EY91" s="308"/>
      <c r="EZ91" s="308"/>
      <c r="FA91" s="308"/>
      <c r="FB91" s="308"/>
      <c r="FC91" s="308"/>
      <c r="FD91" s="714"/>
      <c r="FE91" s="736" t="s">
        <v>26</v>
      </c>
      <c r="FF91" s="737"/>
      <c r="FG91" s="737"/>
      <c r="FH91" s="737"/>
      <c r="FI91" s="737"/>
      <c r="FJ91" s="737"/>
      <c r="FK91" s="738" t="str">
        <f>IF(VLOOKUP($GJ89,入力シート!$B:$AL,8,0)="","",VLOOKUP($GJ89,入力シート!$B:$AL,8,0))</f>
        <v/>
      </c>
      <c r="FL91" s="738"/>
      <c r="FM91" s="738"/>
      <c r="FN91" s="738"/>
      <c r="FO91" s="738"/>
      <c r="FP91" s="738"/>
      <c r="FQ91" s="738"/>
      <c r="FR91" s="738"/>
      <c r="FS91" s="738"/>
      <c r="FT91" s="738"/>
      <c r="FU91" s="738"/>
      <c r="FV91" s="738"/>
      <c r="FW91" s="738"/>
      <c r="FX91" s="738"/>
      <c r="FY91" s="739"/>
      <c r="FZ91" s="23"/>
      <c r="GA91" s="680"/>
      <c r="GB91" s="681"/>
      <c r="GC91" s="680"/>
      <c r="GD91" s="681"/>
      <c r="GE91" s="680"/>
      <c r="GF91" s="518"/>
      <c r="GG91" s="518"/>
      <c r="GH91" s="681"/>
    </row>
    <row r="92" spans="1:192" ht="17.100000000000001" customHeight="1">
      <c r="A92" s="597"/>
      <c r="B92" s="598"/>
      <c r="C92" s="599"/>
      <c r="D92" s="368"/>
      <c r="E92" s="369"/>
      <c r="F92" s="369"/>
      <c r="G92" s="368"/>
      <c r="H92" s="369"/>
      <c r="I92" s="369"/>
      <c r="J92" s="368"/>
      <c r="K92" s="369"/>
      <c r="L92" s="369"/>
      <c r="M92" s="368"/>
      <c r="N92" s="369"/>
      <c r="O92" s="369"/>
      <c r="P92" s="368"/>
      <c r="Q92" s="369"/>
      <c r="R92" s="369"/>
      <c r="S92" s="368"/>
      <c r="T92" s="369"/>
      <c r="U92" s="369"/>
      <c r="V92" s="368"/>
      <c r="W92" s="369"/>
      <c r="X92" s="369"/>
      <c r="Y92" s="346"/>
      <c r="Z92" s="347"/>
      <c r="AA92" s="347"/>
      <c r="AB92" s="347"/>
      <c r="AC92" s="347"/>
      <c r="AD92" s="347"/>
      <c r="AE92" s="347"/>
      <c r="AF92" s="347"/>
      <c r="AG92" s="347"/>
      <c r="AH92" s="347"/>
      <c r="AI92" s="347"/>
      <c r="AJ92" s="347"/>
      <c r="AK92" s="347"/>
      <c r="AL92" s="347"/>
      <c r="AM92" s="347"/>
      <c r="AN92" s="347"/>
      <c r="AO92" s="347"/>
      <c r="AP92" s="347"/>
      <c r="AQ92" s="346"/>
      <c r="AR92" s="347"/>
      <c r="AS92" s="347"/>
      <c r="AT92" s="347"/>
      <c r="AU92" s="347"/>
      <c r="AV92" s="347"/>
      <c r="AW92" s="347"/>
      <c r="AX92" s="347"/>
      <c r="AY92" s="347"/>
      <c r="AZ92" s="347"/>
      <c r="BA92" s="347"/>
      <c r="BB92" s="347"/>
      <c r="BC92" s="347"/>
      <c r="BD92" s="347"/>
      <c r="BE92" s="347"/>
      <c r="BF92" s="347"/>
      <c r="BG92" s="347"/>
      <c r="BH92" s="347"/>
      <c r="BI92" s="354"/>
      <c r="BJ92" s="355"/>
      <c r="BK92" s="355"/>
      <c r="BL92" s="355"/>
      <c r="BM92" s="355"/>
      <c r="BN92" s="355"/>
      <c r="BO92" s="355"/>
      <c r="BP92" s="355"/>
      <c r="BQ92" s="355"/>
      <c r="BR92" s="355"/>
      <c r="BS92" s="356"/>
      <c r="BT92" s="362"/>
      <c r="BU92" s="347"/>
      <c r="BV92" s="347"/>
      <c r="BW92" s="363"/>
      <c r="BX92" s="373"/>
      <c r="BY92" s="374"/>
      <c r="BZ92" s="374"/>
      <c r="CA92" s="379"/>
      <c r="CB92" s="373"/>
      <c r="CC92" s="374"/>
      <c r="CD92" s="375"/>
      <c r="CE92" s="378"/>
      <c r="CF92" s="374"/>
      <c r="CG92" s="379"/>
      <c r="CH92" s="373"/>
      <c r="CI92" s="374"/>
      <c r="CJ92" s="375"/>
      <c r="CK92" s="378"/>
      <c r="CL92" s="374"/>
      <c r="CM92" s="379"/>
      <c r="CN92" s="373"/>
      <c r="CO92" s="374"/>
      <c r="CP92" s="375"/>
      <c r="CQ92" s="378"/>
      <c r="CR92" s="374"/>
      <c r="CS92" s="379"/>
      <c r="CT92" s="462"/>
      <c r="CU92" s="463"/>
      <c r="CV92" s="488"/>
      <c r="CW92" s="491"/>
      <c r="CX92" s="463"/>
      <c r="CY92" s="488"/>
      <c r="CZ92" s="491"/>
      <c r="DA92" s="463"/>
      <c r="DB92" s="494"/>
      <c r="DC92" s="373"/>
      <c r="DD92" s="374"/>
      <c r="DE92" s="375"/>
      <c r="DF92" s="378"/>
      <c r="DG92" s="374"/>
      <c r="DH92" s="375"/>
      <c r="DI92" s="378"/>
      <c r="DJ92" s="374"/>
      <c r="DK92" s="379"/>
      <c r="DL92" s="578"/>
      <c r="DM92" s="519"/>
      <c r="DN92" s="579"/>
      <c r="DO92" s="31"/>
      <c r="DP92" s="519"/>
      <c r="DQ92" s="519"/>
      <c r="DR92" s="519"/>
      <c r="DS92" s="26"/>
      <c r="DT92" s="519"/>
      <c r="DU92" s="519"/>
      <c r="DV92" s="519"/>
      <c r="DW92" s="32"/>
      <c r="DX92" s="481"/>
      <c r="DY92" s="482"/>
      <c r="DZ92" s="483"/>
      <c r="EA92" s="542"/>
      <c r="EB92" s="482"/>
      <c r="EC92" s="483"/>
      <c r="ED92" s="542"/>
      <c r="EE92" s="482"/>
      <c r="EF92" s="483"/>
      <c r="EG92" s="542"/>
      <c r="EH92" s="482"/>
      <c r="EI92" s="543"/>
      <c r="EJ92" s="373"/>
      <c r="EK92" s="374"/>
      <c r="EL92" s="375"/>
      <c r="EM92" s="378"/>
      <c r="EN92" s="374"/>
      <c r="EO92" s="375"/>
      <c r="EP92" s="378"/>
      <c r="EQ92" s="374"/>
      <c r="ER92" s="375"/>
      <c r="ES92" s="378"/>
      <c r="ET92" s="374"/>
      <c r="EU92" s="379"/>
      <c r="EV92" s="306"/>
      <c r="EW92" s="309"/>
      <c r="EX92" s="309"/>
      <c r="EY92" s="309"/>
      <c r="EZ92" s="309"/>
      <c r="FA92" s="309"/>
      <c r="FB92" s="309"/>
      <c r="FC92" s="309"/>
      <c r="FD92" s="745"/>
      <c r="FE92" s="741"/>
      <c r="FF92" s="742"/>
      <c r="FG92" s="742"/>
      <c r="FH92" s="742"/>
      <c r="FI92" s="742"/>
      <c r="FJ92" s="742"/>
      <c r="FK92" s="328"/>
      <c r="FL92" s="328"/>
      <c r="FM92" s="328"/>
      <c r="FN92" s="328"/>
      <c r="FO92" s="328"/>
      <c r="FP92" s="328"/>
      <c r="FQ92" s="328"/>
      <c r="FR92" s="328"/>
      <c r="FS92" s="328"/>
      <c r="FT92" s="328"/>
      <c r="FU92" s="328"/>
      <c r="FV92" s="328"/>
      <c r="FW92" s="328"/>
      <c r="FX92" s="328"/>
      <c r="FY92" s="740"/>
      <c r="FZ92" s="23"/>
      <c r="GA92" s="682"/>
      <c r="GB92" s="684"/>
      <c r="GC92" s="682"/>
      <c r="GD92" s="684"/>
      <c r="GE92" s="682"/>
      <c r="GF92" s="683"/>
      <c r="GG92" s="683"/>
      <c r="GH92" s="684"/>
    </row>
    <row r="93" spans="1:192" ht="11.45" customHeight="1">
      <c r="A93" s="600" t="str">
        <f>IF(VLOOKUP($GJ93,入力シート!$B:$AD,4,0)="","",VLOOKUP($GJ93,入力シート!$B:$AD,10,0))</f>
        <v/>
      </c>
      <c r="B93" s="601"/>
      <c r="C93" s="602"/>
      <c r="D93" s="364" t="str">
        <f>IF(VLOOKUP($GJ93,入力シート!$B:$AC,4,0)="","",VLOOKUP($GJ93,入力シート!$B:$AC,16,0))</f>
        <v/>
      </c>
      <c r="E93" s="365"/>
      <c r="F93" s="365"/>
      <c r="G93" s="364" t="str">
        <f>IF(VLOOKUP($GJ93,入力シート!$B:$AC,4,0)="","",VLOOKUP($GJ93,入力シート!$B:$AC,17,0))</f>
        <v/>
      </c>
      <c r="H93" s="365"/>
      <c r="I93" s="365"/>
      <c r="J93" s="364" t="str">
        <f>IF(VLOOKUP($GJ93,入力シート!$B:$AC,4,0)="","",VLOOKUP($GJ93,入力シート!$B:$AC,18,0))</f>
        <v/>
      </c>
      <c r="K93" s="365"/>
      <c r="L93" s="365"/>
      <c r="M93" s="364" t="str">
        <f>IF(VLOOKUP($GJ93,入力シート!$B:$AC,4,0)="","",VLOOKUP($GJ93,入力シート!$B:$AC,19,0))</f>
        <v/>
      </c>
      <c r="N93" s="365"/>
      <c r="O93" s="365"/>
      <c r="P93" s="364" t="str">
        <f>IF(VLOOKUP($GJ93,入力シート!$B:$AC,4,0)="","",VLOOKUP($GJ93,入力シート!$B:$AC,20,0))</f>
        <v/>
      </c>
      <c r="Q93" s="365"/>
      <c r="R93" s="365"/>
      <c r="S93" s="364" t="str">
        <f>IF(VLOOKUP($GJ93,入力シート!$B:$AC,4,0)="","",VLOOKUP($GJ93,入力シート!$B:$AC,21,0))</f>
        <v/>
      </c>
      <c r="T93" s="365"/>
      <c r="U93" s="365"/>
      <c r="V93" s="364" t="str">
        <f>IF(VLOOKUP($GJ93,入力シート!$B:$AC,4,0)="","",VLOOKUP($GJ93,入力シート!$B:$AC,22,0))</f>
        <v/>
      </c>
      <c r="W93" s="365"/>
      <c r="X93" s="365"/>
      <c r="Y93" s="342" t="str">
        <f>IF(VLOOKUP($GJ93,入力シート!$B:$AD,4,0)="","",VLOOKUP($GJ93,入力シート!$B:$AD,12,0))</f>
        <v/>
      </c>
      <c r="Z93" s="343"/>
      <c r="AA93" s="343"/>
      <c r="AB93" s="343"/>
      <c r="AC93" s="343"/>
      <c r="AD93" s="343"/>
      <c r="AE93" s="343"/>
      <c r="AF93" s="343"/>
      <c r="AG93" s="343"/>
      <c r="AH93" s="343"/>
      <c r="AI93" s="343"/>
      <c r="AJ93" s="343"/>
      <c r="AK93" s="343"/>
      <c r="AL93" s="343"/>
      <c r="AM93" s="343"/>
      <c r="AN93" s="343"/>
      <c r="AO93" s="343"/>
      <c r="AP93" s="343"/>
      <c r="AQ93" s="342" t="str">
        <f>IF(VLOOKUP($GJ93,入力シート!$B:$AD,4,0)="","",VLOOKUP($GJ93,入力シート!$B:$AD,13,0))</f>
        <v/>
      </c>
      <c r="AR93" s="343"/>
      <c r="AS93" s="343"/>
      <c r="AT93" s="343"/>
      <c r="AU93" s="343"/>
      <c r="AV93" s="343"/>
      <c r="AW93" s="343"/>
      <c r="AX93" s="343"/>
      <c r="AY93" s="343"/>
      <c r="AZ93" s="343"/>
      <c r="BA93" s="343"/>
      <c r="BB93" s="343"/>
      <c r="BC93" s="343"/>
      <c r="BD93" s="343"/>
      <c r="BE93" s="343"/>
      <c r="BF93" s="343"/>
      <c r="BG93" s="343"/>
      <c r="BH93" s="343"/>
      <c r="BI93" s="348" t="s">
        <v>10</v>
      </c>
      <c r="BJ93" s="349"/>
      <c r="BK93" s="349"/>
      <c r="BL93" s="349"/>
      <c r="BM93" s="349"/>
      <c r="BN93" s="349"/>
      <c r="BO93" s="349"/>
      <c r="BP93" s="349"/>
      <c r="BQ93" s="349"/>
      <c r="BR93" s="349"/>
      <c r="BS93" s="350"/>
      <c r="BT93" s="357" t="str">
        <f>IF(VLOOKUP($GJ93,入力シート!$B:$AD,4,0)="","",VLOOKUP($GJ93,入力シート!$B:$AD,5,0))</f>
        <v/>
      </c>
      <c r="BU93" s="358"/>
      <c r="BV93" s="358"/>
      <c r="BW93" s="359"/>
      <c r="BX93" s="370" t="str">
        <f>IF(VLOOKUP($GJ93,入力シート!$B:$AM,6,0)="","",VLOOKUP($GJ93,入力シート!$B:$AM,24,0))</f>
        <v/>
      </c>
      <c r="BY93" s="358"/>
      <c r="BZ93" s="358"/>
      <c r="CA93" s="359"/>
      <c r="CB93" s="370" t="str">
        <f>IF(VLOOKUP($GJ93,入力シート!$B:$AM,6,0)="","",VLOOKUP($GJ93,入力シート!$B:$AM,25,0))</f>
        <v/>
      </c>
      <c r="CC93" s="358"/>
      <c r="CD93" s="371"/>
      <c r="CE93" s="376" t="str">
        <f>IF(VLOOKUP($GJ93,入力シート!$B:$AM,6,0)="","",VLOOKUP($GJ93,入力シート!$B:$AM,26,0))</f>
        <v/>
      </c>
      <c r="CF93" s="358"/>
      <c r="CG93" s="359"/>
      <c r="CH93" s="370" t="str">
        <f>IF(VLOOKUP($GJ93,入力シート!$B:$AM,6,0)="","",VLOOKUP($GJ93,入力シート!$B:$AM,27,0))</f>
        <v/>
      </c>
      <c r="CI93" s="358"/>
      <c r="CJ93" s="371"/>
      <c r="CK93" s="376" t="str">
        <f>IF(VLOOKUP($GJ93,入力シート!$B:$AM,6,0)="","",VLOOKUP($GJ93,入力シート!$B:$AM,28,0))</f>
        <v/>
      </c>
      <c r="CL93" s="358"/>
      <c r="CM93" s="359"/>
      <c r="CN93" s="370" t="str">
        <f>IF(VLOOKUP($GJ93,入力シート!$B:$AM,6,0)="","",VLOOKUP($GJ93,入力シート!$B:$AM,29,0))</f>
        <v/>
      </c>
      <c r="CO93" s="358"/>
      <c r="CP93" s="371"/>
      <c r="CQ93" s="376" t="str">
        <f>IF(VLOOKUP($GJ93,入力シート!$B:$AM,6,0)="","",VLOOKUP($GJ93,入力シート!$B:$AM,30,0))</f>
        <v/>
      </c>
      <c r="CR93" s="358"/>
      <c r="CS93" s="359"/>
      <c r="CT93" s="460" t="str">
        <f>IF(VLOOKUP($GJ93,入力シート!$B:$AD,4,0)="","",CHOOSE(VLOOKUP($GJ93,入力シート!$B:$AD,10,0),"",入力シート!$K$10,入力シート!$K$10,"",入力シート!$K$10,入力シート!$K$10,入力シート!$K$10,入力シート!$K$10,入力シート!$K$10))</f>
        <v/>
      </c>
      <c r="CU93" s="461"/>
      <c r="CV93" s="484"/>
      <c r="CW93" s="489" t="str">
        <f>IF(VLOOKUP($GJ93,入力シート!$B:$AD,4,0)="","",CHOOSE(VLOOKUP($GJ93,入力シート!$B:$AD,10,0),"",入力シート!$L$10,入力シート!$L$10,"",入力シート!$L$10,入力シート!$L$10,入力シート!$L$10,入力シート!$L$10,入力シート!$L$10))</f>
        <v/>
      </c>
      <c r="CX93" s="461"/>
      <c r="CY93" s="484"/>
      <c r="CZ93" s="489" t="str">
        <f>IF(VLOOKUP($GJ93,入力シート!$B:$AD,4,0)="","",CHOOSE(VLOOKUP($GJ93,入力シート!$B:$AD,10,0),"",入力シート!$M$10,入力シート!$M$10,"",入力シート!$M$10,入力シート!$M$10,入力シート!$M$10,入力シート!$M$10,入力シート!$M$10))</f>
        <v/>
      </c>
      <c r="DA93" s="461"/>
      <c r="DB93" s="492"/>
      <c r="DC93" s="370" t="str">
        <f>IF(VLOOKUP($GJ93,入力シート!$B:$AD,4,0)="","",CHOOSE(VLOOKUP($GJ93,入力シート!$B:$AD,10,0),入力シート!$K$10,"","",入力シート!$K$10,"","","","",""))</f>
        <v/>
      </c>
      <c r="DD93" s="358"/>
      <c r="DE93" s="371"/>
      <c r="DF93" s="376" t="str">
        <f>IF(VLOOKUP($GJ93,入力シート!$B:$AD,4,0)="","",CHOOSE(VLOOKUP($GJ93,入力シート!$B:$AD,10,0),入力シート!$L$10,"","",入力シート!$L$10,"","","","",""))</f>
        <v/>
      </c>
      <c r="DG93" s="358"/>
      <c r="DH93" s="371"/>
      <c r="DI93" s="376" t="str">
        <f>IF(VLOOKUP($GJ93,入力シート!$B:$AD,4,0)="","",CHOOSE(VLOOKUP($GJ93,入力シート!$B:$AD,10,0),入力シート!$M$10,0,0,入力シート!$M$10,"","","","",""))</f>
        <v/>
      </c>
      <c r="DJ93" s="358"/>
      <c r="DK93" s="359"/>
      <c r="DL93" s="510" t="s">
        <v>28</v>
      </c>
      <c r="DM93" s="511"/>
      <c r="DN93" s="512"/>
      <c r="DO93" s="516" t="s">
        <v>34</v>
      </c>
      <c r="DP93" s="517"/>
      <c r="DQ93" s="517"/>
      <c r="DR93" s="517"/>
      <c r="DS93" s="517"/>
      <c r="DT93" s="27"/>
      <c r="DU93" s="27"/>
      <c r="DV93" s="27"/>
      <c r="DW93" s="28"/>
      <c r="DX93" s="475" t="str">
        <f>IF(VLOOKUP($GJ93,入力シート!$B:$AD,4,0)="","",CHOOSE(VLOOKUP($GJ93,入力シート!$B:$AD,10,0),"",入力シート!$N$10,入力シート!$N$10,"",入力シート!$N$10,入力シート!$N$10,入力シート!$N$10,入力シート!$N$10,入力シート!$N$10))</f>
        <v/>
      </c>
      <c r="DY93" s="476"/>
      <c r="DZ93" s="477"/>
      <c r="EA93" s="538" t="str">
        <f>IF(VLOOKUP($GJ93,入力シート!$B:$AD,4,0)="","",CHOOSE(VLOOKUP($GJ93,入力シート!$B:$AD,10,0),"",入力シート!$O$10,入力シート!$O$10,"",入力シート!$O$10,入力シート!$O$10,入力シート!$O$10,入力シート!$O$10,入力シート!$O$10))</f>
        <v/>
      </c>
      <c r="EB93" s="476"/>
      <c r="EC93" s="477"/>
      <c r="ED93" s="538" t="str">
        <f>IF(VLOOKUP($GJ93,入力シート!$B:$AD,4,0)="","",CHOOSE(VLOOKUP($GJ93,入力シート!$B:$AD,10,0),"",入力シート!$P$10,入力シート!$P$10,"",入力シート!$P$10,入力シート!$P$10,入力シート!$P$10,入力シート!$P$10,入力シート!$P$10))</f>
        <v/>
      </c>
      <c r="EE93" s="476"/>
      <c r="EF93" s="477"/>
      <c r="EG93" s="538" t="str">
        <f>IF(VLOOKUP($GJ93,入力シート!$B:$AD,4,0)="","",CHOOSE(VLOOKUP($GJ93,入力シート!$B:$AD,10,0),"",入力シート!$Q$10,入力シート!$Q$10,"",入力シート!$Q$10,入力シート!$Q$10,入力シート!$Q$10,入力シート!$Q$10,入力シート!$Q$10))</f>
        <v/>
      </c>
      <c r="EH93" s="476"/>
      <c r="EI93" s="539"/>
      <c r="EJ93" s="370" t="str">
        <f>IF(VLOOKUP($GJ93,入力シート!$B:$AD,4,0)="","",CHOOSE(VLOOKUP($GJ93,入力シート!$B:$AD,10,0),入力シート!$N$10,"","",入力シート!$N$10,"","","","",""))</f>
        <v/>
      </c>
      <c r="EK93" s="358"/>
      <c r="EL93" s="371"/>
      <c r="EM93" s="376" t="str">
        <f>IF(VLOOKUP($GJ93,入力シート!$B:$AD,4,0)="","",CHOOSE(VLOOKUP($GJ93,入力シート!$B:$AD,10,0),入力シート!$O$10,"","",入力シート!$O$10,"","","","",""))</f>
        <v/>
      </c>
      <c r="EN93" s="358"/>
      <c r="EO93" s="371"/>
      <c r="EP93" s="376" t="str">
        <f>IF(VLOOKUP($GJ93,入力シート!$B:$AD,4,0)="","",CHOOSE(VLOOKUP($GJ93,入力シート!$B:$AD,10,0),入力シート!$P$10,"","",入力シート!$P$10,"","","","",""))</f>
        <v/>
      </c>
      <c r="EQ93" s="358"/>
      <c r="ER93" s="371"/>
      <c r="ES93" s="376" t="str">
        <f>IF(VLOOKUP($GJ93,入力シート!$B:$AD,4,0)="","",CHOOSE(VLOOKUP($GJ93,入力シート!$B:$AD,10,0),入力シート!$Q$10,0,0,入力シート!$Q$10,"","","","",""))</f>
        <v/>
      </c>
      <c r="ET93" s="358"/>
      <c r="EU93" s="359"/>
      <c r="EV93" s="304"/>
      <c r="EW93" s="307" t="s">
        <v>28</v>
      </c>
      <c r="EX93" s="307"/>
      <c r="EY93" s="307"/>
      <c r="EZ93" s="307"/>
      <c r="FA93" s="307" t="s">
        <v>29</v>
      </c>
      <c r="FB93" s="307"/>
      <c r="FC93" s="307"/>
      <c r="FD93" s="713"/>
      <c r="FE93" s="718">
        <v>5</v>
      </c>
      <c r="FF93" s="719"/>
      <c r="FG93" s="720"/>
      <c r="FH93" s="724" t="str">
        <f>IF(VLOOKUP($GJ93,入力シート!$B:$AM,7,0)="","",VLOOKUP($GJ93,入力シート!$B:$AM,33,0))</f>
        <v/>
      </c>
      <c r="FI93" s="725"/>
      <c r="FJ93" s="726"/>
      <c r="FK93" s="730" t="str">
        <f>IF(VLOOKUP($GJ93,入力シート!$B:$AM,7,0)="","",VLOOKUP($GJ93,入力シート!$B:$AM,34,0))</f>
        <v/>
      </c>
      <c r="FL93" s="731"/>
      <c r="FM93" s="732"/>
      <c r="FN93" s="724" t="str">
        <f>IF(VLOOKUP($GJ93,入力シート!$B:$AM,7,0)="","",VLOOKUP($GJ93,入力シート!$B:$AM,35,0))</f>
        <v/>
      </c>
      <c r="FO93" s="725"/>
      <c r="FP93" s="726"/>
      <c r="FQ93" s="730" t="str">
        <f>IF(VLOOKUP($GJ93,入力シート!$B:$AM,7,0)="","",VLOOKUP($GJ93,入力シート!$B:$AM,36,0))</f>
        <v/>
      </c>
      <c r="FR93" s="731"/>
      <c r="FS93" s="732"/>
      <c r="FT93" s="724" t="str">
        <f>IF(VLOOKUP($GJ93,入力シート!$B:$AM,7,0)="","",VLOOKUP($GJ93,入力シート!$B:$AM,37,0))</f>
        <v/>
      </c>
      <c r="FU93" s="725"/>
      <c r="FV93" s="726"/>
      <c r="FW93" s="730" t="str">
        <f>IF(VLOOKUP($GJ93,入力シート!$B:$AM,7,0)="","",VLOOKUP($GJ93,入力シート!$B:$AM,38,0))</f>
        <v/>
      </c>
      <c r="FX93" s="731"/>
      <c r="FY93" s="743"/>
      <c r="FZ93" s="23"/>
      <c r="GA93" s="677"/>
      <c r="GB93" s="679"/>
      <c r="GC93" s="677"/>
      <c r="GD93" s="679"/>
      <c r="GE93" s="677"/>
      <c r="GF93" s="678"/>
      <c r="GG93" s="678"/>
      <c r="GH93" s="679"/>
      <c r="GJ93" s="104">
        <v>4</v>
      </c>
    </row>
    <row r="94" spans="1:192" ht="17.100000000000001" customHeight="1">
      <c r="A94" s="600"/>
      <c r="B94" s="601"/>
      <c r="C94" s="602"/>
      <c r="D94" s="366"/>
      <c r="E94" s="367"/>
      <c r="F94" s="367"/>
      <c r="G94" s="366"/>
      <c r="H94" s="367"/>
      <c r="I94" s="367"/>
      <c r="J94" s="366"/>
      <c r="K94" s="367"/>
      <c r="L94" s="367"/>
      <c r="M94" s="366"/>
      <c r="N94" s="367"/>
      <c r="O94" s="367"/>
      <c r="P94" s="366"/>
      <c r="Q94" s="367"/>
      <c r="R94" s="367"/>
      <c r="S94" s="366"/>
      <c r="T94" s="367"/>
      <c r="U94" s="367"/>
      <c r="V94" s="366"/>
      <c r="W94" s="367"/>
      <c r="X94" s="367"/>
      <c r="Y94" s="344"/>
      <c r="Z94" s="345"/>
      <c r="AA94" s="345"/>
      <c r="AB94" s="345"/>
      <c r="AC94" s="345"/>
      <c r="AD94" s="345"/>
      <c r="AE94" s="345"/>
      <c r="AF94" s="345"/>
      <c r="AG94" s="345"/>
      <c r="AH94" s="345"/>
      <c r="AI94" s="345"/>
      <c r="AJ94" s="345"/>
      <c r="AK94" s="345"/>
      <c r="AL94" s="345"/>
      <c r="AM94" s="345"/>
      <c r="AN94" s="345"/>
      <c r="AO94" s="345"/>
      <c r="AP94" s="345"/>
      <c r="AQ94" s="344"/>
      <c r="AR94" s="345"/>
      <c r="AS94" s="345"/>
      <c r="AT94" s="345"/>
      <c r="AU94" s="345"/>
      <c r="AV94" s="345"/>
      <c r="AW94" s="345"/>
      <c r="AX94" s="345"/>
      <c r="AY94" s="345"/>
      <c r="AZ94" s="345"/>
      <c r="BA94" s="345"/>
      <c r="BB94" s="345"/>
      <c r="BC94" s="345"/>
      <c r="BD94" s="345"/>
      <c r="BE94" s="345"/>
      <c r="BF94" s="345"/>
      <c r="BG94" s="345"/>
      <c r="BH94" s="345"/>
      <c r="BI94" s="351"/>
      <c r="BJ94" s="352"/>
      <c r="BK94" s="352"/>
      <c r="BL94" s="352"/>
      <c r="BM94" s="352"/>
      <c r="BN94" s="352"/>
      <c r="BO94" s="352"/>
      <c r="BP94" s="352"/>
      <c r="BQ94" s="352"/>
      <c r="BR94" s="352"/>
      <c r="BS94" s="353"/>
      <c r="BT94" s="360"/>
      <c r="BU94" s="345"/>
      <c r="BV94" s="345"/>
      <c r="BW94" s="361"/>
      <c r="BX94" s="344"/>
      <c r="BY94" s="345"/>
      <c r="BZ94" s="345"/>
      <c r="CA94" s="361"/>
      <c r="CB94" s="344"/>
      <c r="CC94" s="345"/>
      <c r="CD94" s="372"/>
      <c r="CE94" s="377"/>
      <c r="CF94" s="345"/>
      <c r="CG94" s="361"/>
      <c r="CH94" s="344"/>
      <c r="CI94" s="345"/>
      <c r="CJ94" s="372"/>
      <c r="CK94" s="377"/>
      <c r="CL94" s="345"/>
      <c r="CM94" s="361"/>
      <c r="CN94" s="344"/>
      <c r="CO94" s="345"/>
      <c r="CP94" s="372"/>
      <c r="CQ94" s="377"/>
      <c r="CR94" s="345"/>
      <c r="CS94" s="361"/>
      <c r="CT94" s="485"/>
      <c r="CU94" s="486"/>
      <c r="CV94" s="487"/>
      <c r="CW94" s="490"/>
      <c r="CX94" s="486"/>
      <c r="CY94" s="487"/>
      <c r="CZ94" s="490"/>
      <c r="DA94" s="486"/>
      <c r="DB94" s="493"/>
      <c r="DC94" s="344"/>
      <c r="DD94" s="345"/>
      <c r="DE94" s="372"/>
      <c r="DF94" s="377"/>
      <c r="DG94" s="345"/>
      <c r="DH94" s="372"/>
      <c r="DI94" s="377"/>
      <c r="DJ94" s="345"/>
      <c r="DK94" s="361"/>
      <c r="DL94" s="513"/>
      <c r="DM94" s="514"/>
      <c r="DN94" s="515"/>
      <c r="DO94" s="29"/>
      <c r="DP94" s="518">
        <v>2</v>
      </c>
      <c r="DQ94" s="518"/>
      <c r="DR94" s="518"/>
      <c r="DS94" s="77"/>
      <c r="DT94" s="518">
        <v>3</v>
      </c>
      <c r="DU94" s="518"/>
      <c r="DV94" s="518"/>
      <c r="DW94" s="30"/>
      <c r="DX94" s="478"/>
      <c r="DY94" s="479"/>
      <c r="DZ94" s="480"/>
      <c r="EA94" s="540"/>
      <c r="EB94" s="479"/>
      <c r="EC94" s="480"/>
      <c r="ED94" s="540"/>
      <c r="EE94" s="479"/>
      <c r="EF94" s="480"/>
      <c r="EG94" s="540"/>
      <c r="EH94" s="479"/>
      <c r="EI94" s="541"/>
      <c r="EJ94" s="344"/>
      <c r="EK94" s="345"/>
      <c r="EL94" s="372"/>
      <c r="EM94" s="377"/>
      <c r="EN94" s="345"/>
      <c r="EO94" s="372"/>
      <c r="EP94" s="377"/>
      <c r="EQ94" s="345"/>
      <c r="ER94" s="372"/>
      <c r="ES94" s="377"/>
      <c r="ET94" s="345"/>
      <c r="EU94" s="361"/>
      <c r="EV94" s="305"/>
      <c r="EW94" s="308"/>
      <c r="EX94" s="308"/>
      <c r="EY94" s="308"/>
      <c r="EZ94" s="308"/>
      <c r="FA94" s="308"/>
      <c r="FB94" s="308"/>
      <c r="FC94" s="308"/>
      <c r="FD94" s="714"/>
      <c r="FE94" s="721"/>
      <c r="FF94" s="722"/>
      <c r="FG94" s="723"/>
      <c r="FH94" s="727"/>
      <c r="FI94" s="728"/>
      <c r="FJ94" s="729"/>
      <c r="FK94" s="733"/>
      <c r="FL94" s="734"/>
      <c r="FM94" s="735"/>
      <c r="FN94" s="727"/>
      <c r="FO94" s="728"/>
      <c r="FP94" s="729"/>
      <c r="FQ94" s="733"/>
      <c r="FR94" s="734"/>
      <c r="FS94" s="735"/>
      <c r="FT94" s="727"/>
      <c r="FU94" s="728"/>
      <c r="FV94" s="729"/>
      <c r="FW94" s="733"/>
      <c r="FX94" s="734"/>
      <c r="FY94" s="744"/>
      <c r="FZ94" s="23"/>
      <c r="GA94" s="680"/>
      <c r="GB94" s="681"/>
      <c r="GC94" s="680"/>
      <c r="GD94" s="681"/>
      <c r="GE94" s="680"/>
      <c r="GF94" s="518"/>
      <c r="GG94" s="518"/>
      <c r="GH94" s="681"/>
    </row>
    <row r="95" spans="1:192" ht="11.45" customHeight="1">
      <c r="A95" s="597"/>
      <c r="B95" s="598"/>
      <c r="C95" s="599"/>
      <c r="D95" s="366"/>
      <c r="E95" s="367"/>
      <c r="F95" s="367"/>
      <c r="G95" s="366"/>
      <c r="H95" s="367"/>
      <c r="I95" s="367"/>
      <c r="J95" s="366"/>
      <c r="K95" s="367"/>
      <c r="L95" s="367"/>
      <c r="M95" s="366"/>
      <c r="N95" s="367"/>
      <c r="O95" s="367"/>
      <c r="P95" s="366"/>
      <c r="Q95" s="367"/>
      <c r="R95" s="367"/>
      <c r="S95" s="366"/>
      <c r="T95" s="367"/>
      <c r="U95" s="367"/>
      <c r="V95" s="366"/>
      <c r="W95" s="367"/>
      <c r="X95" s="367"/>
      <c r="Y95" s="344"/>
      <c r="Z95" s="345"/>
      <c r="AA95" s="345"/>
      <c r="AB95" s="345"/>
      <c r="AC95" s="345"/>
      <c r="AD95" s="345"/>
      <c r="AE95" s="345"/>
      <c r="AF95" s="345"/>
      <c r="AG95" s="345"/>
      <c r="AH95" s="345"/>
      <c r="AI95" s="345"/>
      <c r="AJ95" s="345"/>
      <c r="AK95" s="345"/>
      <c r="AL95" s="345"/>
      <c r="AM95" s="345"/>
      <c r="AN95" s="345"/>
      <c r="AO95" s="345"/>
      <c r="AP95" s="345"/>
      <c r="AQ95" s="344"/>
      <c r="AR95" s="345"/>
      <c r="AS95" s="345"/>
      <c r="AT95" s="345"/>
      <c r="AU95" s="345"/>
      <c r="AV95" s="345"/>
      <c r="AW95" s="345"/>
      <c r="AX95" s="345"/>
      <c r="AY95" s="345"/>
      <c r="AZ95" s="345"/>
      <c r="BA95" s="345"/>
      <c r="BB95" s="345"/>
      <c r="BC95" s="345"/>
      <c r="BD95" s="345"/>
      <c r="BE95" s="345"/>
      <c r="BF95" s="345"/>
      <c r="BG95" s="345"/>
      <c r="BH95" s="345"/>
      <c r="BI95" s="351"/>
      <c r="BJ95" s="352"/>
      <c r="BK95" s="352"/>
      <c r="BL95" s="352"/>
      <c r="BM95" s="352"/>
      <c r="BN95" s="352"/>
      <c r="BO95" s="352"/>
      <c r="BP95" s="352"/>
      <c r="BQ95" s="352"/>
      <c r="BR95" s="352"/>
      <c r="BS95" s="353"/>
      <c r="BT95" s="360"/>
      <c r="BU95" s="345"/>
      <c r="BV95" s="345"/>
      <c r="BW95" s="361"/>
      <c r="BX95" s="344"/>
      <c r="BY95" s="345"/>
      <c r="BZ95" s="345"/>
      <c r="CA95" s="361"/>
      <c r="CB95" s="344"/>
      <c r="CC95" s="345"/>
      <c r="CD95" s="372"/>
      <c r="CE95" s="377"/>
      <c r="CF95" s="345"/>
      <c r="CG95" s="361"/>
      <c r="CH95" s="344"/>
      <c r="CI95" s="345"/>
      <c r="CJ95" s="372"/>
      <c r="CK95" s="377"/>
      <c r="CL95" s="345"/>
      <c r="CM95" s="361"/>
      <c r="CN95" s="344"/>
      <c r="CO95" s="345"/>
      <c r="CP95" s="372"/>
      <c r="CQ95" s="377"/>
      <c r="CR95" s="345"/>
      <c r="CS95" s="361"/>
      <c r="CT95" s="485"/>
      <c r="CU95" s="486"/>
      <c r="CV95" s="487"/>
      <c r="CW95" s="490"/>
      <c r="CX95" s="486"/>
      <c r="CY95" s="487"/>
      <c r="CZ95" s="490"/>
      <c r="DA95" s="486"/>
      <c r="DB95" s="493"/>
      <c r="DC95" s="344"/>
      <c r="DD95" s="345"/>
      <c r="DE95" s="372"/>
      <c r="DF95" s="377"/>
      <c r="DG95" s="345"/>
      <c r="DH95" s="372"/>
      <c r="DI95" s="377"/>
      <c r="DJ95" s="345"/>
      <c r="DK95" s="361"/>
      <c r="DL95" s="575" t="s">
        <v>29</v>
      </c>
      <c r="DM95" s="576"/>
      <c r="DN95" s="577"/>
      <c r="DO95" s="29"/>
      <c r="DP95" s="518"/>
      <c r="DQ95" s="518"/>
      <c r="DR95" s="518"/>
      <c r="DS95" s="77"/>
      <c r="DT95" s="518"/>
      <c r="DU95" s="518"/>
      <c r="DV95" s="518"/>
      <c r="DW95" s="30"/>
      <c r="DX95" s="478"/>
      <c r="DY95" s="479"/>
      <c r="DZ95" s="480"/>
      <c r="EA95" s="540"/>
      <c r="EB95" s="479"/>
      <c r="EC95" s="480"/>
      <c r="ED95" s="540"/>
      <c r="EE95" s="479"/>
      <c r="EF95" s="480"/>
      <c r="EG95" s="540"/>
      <c r="EH95" s="479"/>
      <c r="EI95" s="541"/>
      <c r="EJ95" s="344"/>
      <c r="EK95" s="345"/>
      <c r="EL95" s="372"/>
      <c r="EM95" s="377"/>
      <c r="EN95" s="345"/>
      <c r="EO95" s="372"/>
      <c r="EP95" s="377"/>
      <c r="EQ95" s="345"/>
      <c r="ER95" s="372"/>
      <c r="ES95" s="377"/>
      <c r="ET95" s="345"/>
      <c r="EU95" s="361"/>
      <c r="EV95" s="305"/>
      <c r="EW95" s="308"/>
      <c r="EX95" s="308"/>
      <c r="EY95" s="308"/>
      <c r="EZ95" s="308"/>
      <c r="FA95" s="308"/>
      <c r="FB95" s="308"/>
      <c r="FC95" s="308"/>
      <c r="FD95" s="714"/>
      <c r="FE95" s="736" t="s">
        <v>26</v>
      </c>
      <c r="FF95" s="737"/>
      <c r="FG95" s="737"/>
      <c r="FH95" s="737"/>
      <c r="FI95" s="737"/>
      <c r="FJ95" s="737"/>
      <c r="FK95" s="738" t="str">
        <f>IF(VLOOKUP($GJ93,入力シート!$B:$AL,8,0)="","",VLOOKUP($GJ93,入力シート!$B:$AL,8,0))</f>
        <v/>
      </c>
      <c r="FL95" s="738"/>
      <c r="FM95" s="738"/>
      <c r="FN95" s="738"/>
      <c r="FO95" s="738"/>
      <c r="FP95" s="738"/>
      <c r="FQ95" s="738"/>
      <c r="FR95" s="738"/>
      <c r="FS95" s="738"/>
      <c r="FT95" s="738"/>
      <c r="FU95" s="738"/>
      <c r="FV95" s="738"/>
      <c r="FW95" s="738"/>
      <c r="FX95" s="738"/>
      <c r="FY95" s="739"/>
      <c r="FZ95" s="23"/>
      <c r="GA95" s="680"/>
      <c r="GB95" s="681"/>
      <c r="GC95" s="680"/>
      <c r="GD95" s="681"/>
      <c r="GE95" s="680"/>
      <c r="GF95" s="518"/>
      <c r="GG95" s="518"/>
      <c r="GH95" s="681"/>
    </row>
    <row r="96" spans="1:192" ht="17.100000000000001" customHeight="1">
      <c r="A96" s="597"/>
      <c r="B96" s="598"/>
      <c r="C96" s="599"/>
      <c r="D96" s="368"/>
      <c r="E96" s="369"/>
      <c r="F96" s="369"/>
      <c r="G96" s="368"/>
      <c r="H96" s="369"/>
      <c r="I96" s="369"/>
      <c r="J96" s="368"/>
      <c r="K96" s="369"/>
      <c r="L96" s="369"/>
      <c r="M96" s="368"/>
      <c r="N96" s="369"/>
      <c r="O96" s="369"/>
      <c r="P96" s="368"/>
      <c r="Q96" s="369"/>
      <c r="R96" s="369"/>
      <c r="S96" s="368"/>
      <c r="T96" s="369"/>
      <c r="U96" s="369"/>
      <c r="V96" s="368"/>
      <c r="W96" s="369"/>
      <c r="X96" s="369"/>
      <c r="Y96" s="346"/>
      <c r="Z96" s="347"/>
      <c r="AA96" s="347"/>
      <c r="AB96" s="347"/>
      <c r="AC96" s="347"/>
      <c r="AD96" s="347"/>
      <c r="AE96" s="347"/>
      <c r="AF96" s="347"/>
      <c r="AG96" s="347"/>
      <c r="AH96" s="347"/>
      <c r="AI96" s="347"/>
      <c r="AJ96" s="347"/>
      <c r="AK96" s="347"/>
      <c r="AL96" s="347"/>
      <c r="AM96" s="347"/>
      <c r="AN96" s="347"/>
      <c r="AO96" s="347"/>
      <c r="AP96" s="347"/>
      <c r="AQ96" s="346"/>
      <c r="AR96" s="347"/>
      <c r="AS96" s="347"/>
      <c r="AT96" s="347"/>
      <c r="AU96" s="347"/>
      <c r="AV96" s="347"/>
      <c r="AW96" s="347"/>
      <c r="AX96" s="347"/>
      <c r="AY96" s="347"/>
      <c r="AZ96" s="347"/>
      <c r="BA96" s="347"/>
      <c r="BB96" s="347"/>
      <c r="BC96" s="347"/>
      <c r="BD96" s="347"/>
      <c r="BE96" s="347"/>
      <c r="BF96" s="347"/>
      <c r="BG96" s="347"/>
      <c r="BH96" s="347"/>
      <c r="BI96" s="354"/>
      <c r="BJ96" s="355"/>
      <c r="BK96" s="355"/>
      <c r="BL96" s="355"/>
      <c r="BM96" s="355"/>
      <c r="BN96" s="355"/>
      <c r="BO96" s="355"/>
      <c r="BP96" s="355"/>
      <c r="BQ96" s="355"/>
      <c r="BR96" s="355"/>
      <c r="BS96" s="356"/>
      <c r="BT96" s="362"/>
      <c r="BU96" s="347"/>
      <c r="BV96" s="347"/>
      <c r="BW96" s="363"/>
      <c r="BX96" s="373"/>
      <c r="BY96" s="374"/>
      <c r="BZ96" s="374"/>
      <c r="CA96" s="379"/>
      <c r="CB96" s="373"/>
      <c r="CC96" s="374"/>
      <c r="CD96" s="375"/>
      <c r="CE96" s="378"/>
      <c r="CF96" s="374"/>
      <c r="CG96" s="379"/>
      <c r="CH96" s="373"/>
      <c r="CI96" s="374"/>
      <c r="CJ96" s="375"/>
      <c r="CK96" s="378"/>
      <c r="CL96" s="374"/>
      <c r="CM96" s="379"/>
      <c r="CN96" s="373"/>
      <c r="CO96" s="374"/>
      <c r="CP96" s="375"/>
      <c r="CQ96" s="378"/>
      <c r="CR96" s="374"/>
      <c r="CS96" s="379"/>
      <c r="CT96" s="462"/>
      <c r="CU96" s="463"/>
      <c r="CV96" s="488"/>
      <c r="CW96" s="491"/>
      <c r="CX96" s="463"/>
      <c r="CY96" s="488"/>
      <c r="CZ96" s="491"/>
      <c r="DA96" s="463"/>
      <c r="DB96" s="494"/>
      <c r="DC96" s="373"/>
      <c r="DD96" s="374"/>
      <c r="DE96" s="375"/>
      <c r="DF96" s="378"/>
      <c r="DG96" s="374"/>
      <c r="DH96" s="375"/>
      <c r="DI96" s="378"/>
      <c r="DJ96" s="374"/>
      <c r="DK96" s="379"/>
      <c r="DL96" s="578"/>
      <c r="DM96" s="519"/>
      <c r="DN96" s="579"/>
      <c r="DO96" s="31"/>
      <c r="DP96" s="519"/>
      <c r="DQ96" s="519"/>
      <c r="DR96" s="519"/>
      <c r="DS96" s="26"/>
      <c r="DT96" s="519"/>
      <c r="DU96" s="519"/>
      <c r="DV96" s="519"/>
      <c r="DW96" s="32"/>
      <c r="DX96" s="481"/>
      <c r="DY96" s="482"/>
      <c r="DZ96" s="483"/>
      <c r="EA96" s="542"/>
      <c r="EB96" s="482"/>
      <c r="EC96" s="483"/>
      <c r="ED96" s="542"/>
      <c r="EE96" s="482"/>
      <c r="EF96" s="483"/>
      <c r="EG96" s="542"/>
      <c r="EH96" s="482"/>
      <c r="EI96" s="543"/>
      <c r="EJ96" s="373"/>
      <c r="EK96" s="374"/>
      <c r="EL96" s="375"/>
      <c r="EM96" s="378"/>
      <c r="EN96" s="374"/>
      <c r="EO96" s="375"/>
      <c r="EP96" s="378"/>
      <c r="EQ96" s="374"/>
      <c r="ER96" s="375"/>
      <c r="ES96" s="378"/>
      <c r="ET96" s="374"/>
      <c r="EU96" s="379"/>
      <c r="EV96" s="306"/>
      <c r="EW96" s="309"/>
      <c r="EX96" s="309"/>
      <c r="EY96" s="309"/>
      <c r="EZ96" s="309"/>
      <c r="FA96" s="309"/>
      <c r="FB96" s="309"/>
      <c r="FC96" s="309"/>
      <c r="FD96" s="745"/>
      <c r="FE96" s="741"/>
      <c r="FF96" s="742"/>
      <c r="FG96" s="742"/>
      <c r="FH96" s="742"/>
      <c r="FI96" s="742"/>
      <c r="FJ96" s="742"/>
      <c r="FK96" s="328"/>
      <c r="FL96" s="328"/>
      <c r="FM96" s="328"/>
      <c r="FN96" s="328"/>
      <c r="FO96" s="328"/>
      <c r="FP96" s="328"/>
      <c r="FQ96" s="328"/>
      <c r="FR96" s="328"/>
      <c r="FS96" s="328"/>
      <c r="FT96" s="328"/>
      <c r="FU96" s="328"/>
      <c r="FV96" s="328"/>
      <c r="FW96" s="328"/>
      <c r="FX96" s="328"/>
      <c r="FY96" s="740"/>
      <c r="FZ96" s="23"/>
      <c r="GA96" s="682"/>
      <c r="GB96" s="684"/>
      <c r="GC96" s="682"/>
      <c r="GD96" s="684"/>
      <c r="GE96" s="682"/>
      <c r="GF96" s="683"/>
      <c r="GG96" s="683"/>
      <c r="GH96" s="684"/>
    </row>
    <row r="97" spans="1:192" ht="11.45" customHeight="1">
      <c r="A97" s="600" t="str">
        <f>IF(VLOOKUP($GJ97,入力シート!$B:$AD,4,0)="","",VLOOKUP($GJ97,入力シート!$B:$AD,10,0))</f>
        <v/>
      </c>
      <c r="B97" s="601"/>
      <c r="C97" s="602"/>
      <c r="D97" s="364" t="str">
        <f>IF(VLOOKUP($GJ97,入力シート!$B:$AC,4,0)="","",VLOOKUP($GJ97,入力シート!$B:$AC,16,0))</f>
        <v/>
      </c>
      <c r="E97" s="365"/>
      <c r="F97" s="365"/>
      <c r="G97" s="364" t="str">
        <f>IF(VLOOKUP($GJ97,入力シート!$B:$AC,4,0)="","",VLOOKUP($GJ97,入力シート!$B:$AC,17,0))</f>
        <v/>
      </c>
      <c r="H97" s="365"/>
      <c r="I97" s="365"/>
      <c r="J97" s="364" t="str">
        <f>IF(VLOOKUP($GJ97,入力シート!$B:$AC,4,0)="","",VLOOKUP($GJ97,入力シート!$B:$AC,18,0))</f>
        <v/>
      </c>
      <c r="K97" s="365"/>
      <c r="L97" s="365"/>
      <c r="M97" s="364" t="str">
        <f>IF(VLOOKUP($GJ97,入力シート!$B:$AC,4,0)="","",VLOOKUP($GJ97,入力シート!$B:$AC,19,0))</f>
        <v/>
      </c>
      <c r="N97" s="365"/>
      <c r="O97" s="365"/>
      <c r="P97" s="364" t="str">
        <f>IF(VLOOKUP($GJ97,入力シート!$B:$AC,4,0)="","",VLOOKUP($GJ97,入力シート!$B:$AC,20,0))</f>
        <v/>
      </c>
      <c r="Q97" s="365"/>
      <c r="R97" s="365"/>
      <c r="S97" s="364" t="str">
        <f>IF(VLOOKUP($GJ97,入力シート!$B:$AC,4,0)="","",VLOOKUP($GJ97,入力シート!$B:$AC,21,0))</f>
        <v/>
      </c>
      <c r="T97" s="365"/>
      <c r="U97" s="365"/>
      <c r="V97" s="364" t="str">
        <f>IF(VLOOKUP($GJ97,入力シート!$B:$AC,4,0)="","",VLOOKUP($GJ97,入力シート!$B:$AC,22,0))</f>
        <v/>
      </c>
      <c r="W97" s="365"/>
      <c r="X97" s="365"/>
      <c r="Y97" s="342" t="str">
        <f>IF(VLOOKUP($GJ97,入力シート!$B:$AD,4,0)="","",VLOOKUP($GJ97,入力シート!$B:$AD,12,0))</f>
        <v/>
      </c>
      <c r="Z97" s="343"/>
      <c r="AA97" s="343"/>
      <c r="AB97" s="343"/>
      <c r="AC97" s="343"/>
      <c r="AD97" s="343"/>
      <c r="AE97" s="343"/>
      <c r="AF97" s="343"/>
      <c r="AG97" s="343"/>
      <c r="AH97" s="343"/>
      <c r="AI97" s="343"/>
      <c r="AJ97" s="343"/>
      <c r="AK97" s="343"/>
      <c r="AL97" s="343"/>
      <c r="AM97" s="343"/>
      <c r="AN97" s="343"/>
      <c r="AO97" s="343"/>
      <c r="AP97" s="343"/>
      <c r="AQ97" s="342" t="str">
        <f>IF(VLOOKUP($GJ97,入力シート!$B:$AD,4,0)="","",VLOOKUP($GJ97,入力シート!$B:$AD,13,0))</f>
        <v/>
      </c>
      <c r="AR97" s="343"/>
      <c r="AS97" s="343"/>
      <c r="AT97" s="343"/>
      <c r="AU97" s="343"/>
      <c r="AV97" s="343"/>
      <c r="AW97" s="343"/>
      <c r="AX97" s="343"/>
      <c r="AY97" s="343"/>
      <c r="AZ97" s="343"/>
      <c r="BA97" s="343"/>
      <c r="BB97" s="343"/>
      <c r="BC97" s="343"/>
      <c r="BD97" s="343"/>
      <c r="BE97" s="343"/>
      <c r="BF97" s="343"/>
      <c r="BG97" s="343"/>
      <c r="BH97" s="343"/>
      <c r="BI97" s="348" t="s">
        <v>10</v>
      </c>
      <c r="BJ97" s="349"/>
      <c r="BK97" s="349"/>
      <c r="BL97" s="349"/>
      <c r="BM97" s="349"/>
      <c r="BN97" s="349"/>
      <c r="BO97" s="349"/>
      <c r="BP97" s="349"/>
      <c r="BQ97" s="349"/>
      <c r="BR97" s="349"/>
      <c r="BS97" s="350"/>
      <c r="BT97" s="357" t="str">
        <f>IF(VLOOKUP($GJ97,入力シート!$B:$AD,4,0)="","",VLOOKUP($GJ97,入力シート!$B:$AD,5,0))</f>
        <v/>
      </c>
      <c r="BU97" s="358"/>
      <c r="BV97" s="358"/>
      <c r="BW97" s="359"/>
      <c r="BX97" s="370" t="str">
        <f>IF(VLOOKUP($GJ97,入力シート!$B:$AM,6,0)="","",VLOOKUP($GJ97,入力シート!$B:$AM,24,0))</f>
        <v/>
      </c>
      <c r="BY97" s="358"/>
      <c r="BZ97" s="358"/>
      <c r="CA97" s="359"/>
      <c r="CB97" s="370" t="str">
        <f>IF(VLOOKUP($GJ97,入力シート!$B:$AM,6,0)="","",VLOOKUP($GJ97,入力シート!$B:$AM,25,0))</f>
        <v/>
      </c>
      <c r="CC97" s="358"/>
      <c r="CD97" s="371"/>
      <c r="CE97" s="376" t="str">
        <f>IF(VLOOKUP($GJ97,入力シート!$B:$AM,6,0)="","",VLOOKUP($GJ97,入力シート!$B:$AM,26,0))</f>
        <v/>
      </c>
      <c r="CF97" s="358"/>
      <c r="CG97" s="359"/>
      <c r="CH97" s="370" t="str">
        <f>IF(VLOOKUP($GJ97,入力シート!$B:$AM,6,0)="","",VLOOKUP($GJ97,入力シート!$B:$AM,27,0))</f>
        <v/>
      </c>
      <c r="CI97" s="358"/>
      <c r="CJ97" s="371"/>
      <c r="CK97" s="376" t="str">
        <f>IF(VLOOKUP($GJ97,入力シート!$B:$AM,6,0)="","",VLOOKUP($GJ97,入力シート!$B:$AM,28,0))</f>
        <v/>
      </c>
      <c r="CL97" s="358"/>
      <c r="CM97" s="359"/>
      <c r="CN97" s="370" t="str">
        <f>IF(VLOOKUP($GJ97,入力シート!$B:$AM,6,0)="","",VLOOKUP($GJ97,入力シート!$B:$AM,29,0))</f>
        <v/>
      </c>
      <c r="CO97" s="358"/>
      <c r="CP97" s="371"/>
      <c r="CQ97" s="376" t="str">
        <f>IF(VLOOKUP($GJ97,入力シート!$B:$AM,6,0)="","",VLOOKUP($GJ97,入力シート!$B:$AM,30,0))</f>
        <v/>
      </c>
      <c r="CR97" s="358"/>
      <c r="CS97" s="359"/>
      <c r="CT97" s="460" t="str">
        <f>IF(VLOOKUP($GJ97,入力シート!$B:$AD,4,0)="","",CHOOSE(VLOOKUP($GJ97,入力シート!$B:$AD,10,0),"",入力シート!$K$10,入力シート!$K$10,"",入力シート!$K$10,入力シート!$K$10,入力シート!$K$10,入力シート!$K$10,入力シート!$K$10))</f>
        <v/>
      </c>
      <c r="CU97" s="461"/>
      <c r="CV97" s="484"/>
      <c r="CW97" s="489" t="str">
        <f>IF(VLOOKUP($GJ97,入力シート!$B:$AD,4,0)="","",CHOOSE(VLOOKUP($GJ97,入力シート!$B:$AD,10,0),"",入力シート!$L$10,入力シート!$L$10,"",入力シート!$L$10,入力シート!$L$10,入力シート!$L$10,入力シート!$L$10,入力シート!$L$10))</f>
        <v/>
      </c>
      <c r="CX97" s="461"/>
      <c r="CY97" s="484"/>
      <c r="CZ97" s="489" t="str">
        <f>IF(VLOOKUP($GJ97,入力シート!$B:$AD,4,0)="","",CHOOSE(VLOOKUP($GJ97,入力シート!$B:$AD,10,0),"",入力シート!$M$10,入力シート!$M$10,"",入力シート!$M$10,入力シート!$M$10,入力シート!$M$10,入力シート!$M$10,入力シート!$M$10))</f>
        <v/>
      </c>
      <c r="DA97" s="461"/>
      <c r="DB97" s="492"/>
      <c r="DC97" s="370" t="str">
        <f>IF(VLOOKUP($GJ97,入力シート!$B:$AD,4,0)="","",CHOOSE(VLOOKUP($GJ97,入力シート!$B:$AD,10,0),入力シート!$K$10,"","",入力シート!$K$10,"","","","",""))</f>
        <v/>
      </c>
      <c r="DD97" s="358"/>
      <c r="DE97" s="371"/>
      <c r="DF97" s="376" t="str">
        <f>IF(VLOOKUP($GJ97,入力シート!$B:$AD,4,0)="","",CHOOSE(VLOOKUP($GJ97,入力シート!$B:$AD,10,0),入力シート!$L$10,"","",入力シート!$L$10,"","","","",""))</f>
        <v/>
      </c>
      <c r="DG97" s="358"/>
      <c r="DH97" s="371"/>
      <c r="DI97" s="376" t="str">
        <f>IF(VLOOKUP($GJ97,入力シート!$B:$AD,4,0)="","",CHOOSE(VLOOKUP($GJ97,入力シート!$B:$AD,10,0),入力シート!$M$10,0,0,入力シート!$M$10,"","","","",""))</f>
        <v/>
      </c>
      <c r="DJ97" s="358"/>
      <c r="DK97" s="359"/>
      <c r="DL97" s="510" t="s">
        <v>28</v>
      </c>
      <c r="DM97" s="511"/>
      <c r="DN97" s="512"/>
      <c r="DO97" s="516" t="s">
        <v>34</v>
      </c>
      <c r="DP97" s="517"/>
      <c r="DQ97" s="517"/>
      <c r="DR97" s="517"/>
      <c r="DS97" s="517"/>
      <c r="DT97" s="27"/>
      <c r="DU97" s="27"/>
      <c r="DV97" s="27"/>
      <c r="DW97" s="28"/>
      <c r="DX97" s="475" t="str">
        <f>IF(VLOOKUP($GJ97,入力シート!$B:$AD,4,0)="","",CHOOSE(VLOOKUP($GJ97,入力シート!$B:$AD,10,0),"",入力シート!$N$10,入力シート!$N$10,"",入力シート!$N$10,入力シート!$N$10,入力シート!$N$10,入力シート!$N$10,入力シート!$N$10))</f>
        <v/>
      </c>
      <c r="DY97" s="476"/>
      <c r="DZ97" s="477"/>
      <c r="EA97" s="538" t="str">
        <f>IF(VLOOKUP($GJ97,入力シート!$B:$AD,4,0)="","",CHOOSE(VLOOKUP($GJ97,入力シート!$B:$AD,10,0),"",入力シート!$O$10,入力シート!$O$10,"",入力シート!$O$10,入力シート!$O$10,入力シート!$O$10,入力シート!$O$10,入力シート!$O$10))</f>
        <v/>
      </c>
      <c r="EB97" s="476"/>
      <c r="EC97" s="477"/>
      <c r="ED97" s="538" t="str">
        <f>IF(VLOOKUP($GJ97,入力シート!$B:$AD,4,0)="","",CHOOSE(VLOOKUP($GJ97,入力シート!$B:$AD,10,0),"",入力シート!$P$10,入力シート!$P$10,"",入力シート!$P$10,入力シート!$P$10,入力シート!$P$10,入力シート!$P$10,入力シート!$P$10))</f>
        <v/>
      </c>
      <c r="EE97" s="476"/>
      <c r="EF97" s="477"/>
      <c r="EG97" s="538" t="str">
        <f>IF(VLOOKUP($GJ97,入力シート!$B:$AD,4,0)="","",CHOOSE(VLOOKUP($GJ97,入力シート!$B:$AD,10,0),"",入力シート!$Q$10,入力シート!$Q$10,"",入力シート!$Q$10,入力シート!$Q$10,入力シート!$Q$10,入力シート!$Q$10,入力シート!$Q$10))</f>
        <v/>
      </c>
      <c r="EH97" s="476"/>
      <c r="EI97" s="539"/>
      <c r="EJ97" s="370" t="str">
        <f>IF(VLOOKUP($GJ97,入力シート!$B:$AD,4,0)="","",CHOOSE(VLOOKUP($GJ97,入力シート!$B:$AD,10,0),入力シート!$N$10,"","",入力シート!$N$10,"","","","",""))</f>
        <v/>
      </c>
      <c r="EK97" s="358"/>
      <c r="EL97" s="371"/>
      <c r="EM97" s="376" t="str">
        <f>IF(VLOOKUP($GJ97,入力シート!$B:$AD,4,0)="","",CHOOSE(VLOOKUP($GJ97,入力シート!$B:$AD,10,0),入力シート!$O$10,"","",入力シート!$O$10,"","","","",""))</f>
        <v/>
      </c>
      <c r="EN97" s="358"/>
      <c r="EO97" s="371"/>
      <c r="EP97" s="376" t="str">
        <f>IF(VLOOKUP($GJ97,入力シート!$B:$AD,4,0)="","",CHOOSE(VLOOKUP($GJ97,入力シート!$B:$AD,10,0),入力シート!$P$10,"","",入力シート!$P$10,"","","","",""))</f>
        <v/>
      </c>
      <c r="EQ97" s="358"/>
      <c r="ER97" s="371"/>
      <c r="ES97" s="376" t="str">
        <f>IF(VLOOKUP($GJ97,入力シート!$B:$AD,4,0)="","",CHOOSE(VLOOKUP($GJ97,入力シート!$B:$AD,10,0),入力シート!$Q$10,0,0,入力シート!$Q$10,"","","","",""))</f>
        <v/>
      </c>
      <c r="ET97" s="358"/>
      <c r="EU97" s="359"/>
      <c r="EV97" s="304"/>
      <c r="EW97" s="307" t="s">
        <v>28</v>
      </c>
      <c r="EX97" s="307"/>
      <c r="EY97" s="307"/>
      <c r="EZ97" s="307"/>
      <c r="FA97" s="307" t="s">
        <v>29</v>
      </c>
      <c r="FB97" s="307"/>
      <c r="FC97" s="307"/>
      <c r="FD97" s="713"/>
      <c r="FE97" s="718">
        <v>5</v>
      </c>
      <c r="FF97" s="719"/>
      <c r="FG97" s="720"/>
      <c r="FH97" s="724" t="str">
        <f>IF(VLOOKUP($GJ97,入力シート!$B:$AM,7,0)="","",VLOOKUP($GJ97,入力シート!$B:$AM,33,0))</f>
        <v/>
      </c>
      <c r="FI97" s="725"/>
      <c r="FJ97" s="726"/>
      <c r="FK97" s="730" t="str">
        <f>IF(VLOOKUP($GJ97,入力シート!$B:$AM,7,0)="","",VLOOKUP($GJ97,入力シート!$B:$AM,34,0))</f>
        <v/>
      </c>
      <c r="FL97" s="731"/>
      <c r="FM97" s="732"/>
      <c r="FN97" s="724" t="str">
        <f>IF(VLOOKUP($GJ97,入力シート!$B:$AM,7,0)="","",VLOOKUP($GJ97,入力シート!$B:$AM,35,0))</f>
        <v/>
      </c>
      <c r="FO97" s="725"/>
      <c r="FP97" s="726"/>
      <c r="FQ97" s="730" t="str">
        <f>IF(VLOOKUP($GJ97,入力シート!$B:$AM,7,0)="","",VLOOKUP($GJ97,入力シート!$B:$AM,36,0))</f>
        <v/>
      </c>
      <c r="FR97" s="731"/>
      <c r="FS97" s="732"/>
      <c r="FT97" s="724" t="str">
        <f>IF(VLOOKUP($GJ97,入力シート!$B:$AM,7,0)="","",VLOOKUP($GJ97,入力シート!$B:$AM,37,0))</f>
        <v/>
      </c>
      <c r="FU97" s="725"/>
      <c r="FV97" s="726"/>
      <c r="FW97" s="730" t="str">
        <f>IF(VLOOKUP($GJ97,入力シート!$B:$AM,7,0)="","",VLOOKUP($GJ97,入力シート!$B:$AM,38,0))</f>
        <v/>
      </c>
      <c r="FX97" s="731"/>
      <c r="FY97" s="743"/>
      <c r="FZ97" s="23"/>
      <c r="GA97" s="677"/>
      <c r="GB97" s="679"/>
      <c r="GC97" s="677"/>
      <c r="GD97" s="679"/>
      <c r="GE97" s="677"/>
      <c r="GF97" s="678"/>
      <c r="GG97" s="678"/>
      <c r="GH97" s="679"/>
      <c r="GJ97" s="104">
        <v>5</v>
      </c>
    </row>
    <row r="98" spans="1:192" ht="17.100000000000001" customHeight="1">
      <c r="A98" s="600"/>
      <c r="B98" s="601"/>
      <c r="C98" s="602"/>
      <c r="D98" s="366"/>
      <c r="E98" s="367"/>
      <c r="F98" s="367"/>
      <c r="G98" s="366"/>
      <c r="H98" s="367"/>
      <c r="I98" s="367"/>
      <c r="J98" s="366"/>
      <c r="K98" s="367"/>
      <c r="L98" s="367"/>
      <c r="M98" s="366"/>
      <c r="N98" s="367"/>
      <c r="O98" s="367"/>
      <c r="P98" s="366"/>
      <c r="Q98" s="367"/>
      <c r="R98" s="367"/>
      <c r="S98" s="366"/>
      <c r="T98" s="367"/>
      <c r="U98" s="367"/>
      <c r="V98" s="366"/>
      <c r="W98" s="367"/>
      <c r="X98" s="367"/>
      <c r="Y98" s="344"/>
      <c r="Z98" s="345"/>
      <c r="AA98" s="345"/>
      <c r="AB98" s="345"/>
      <c r="AC98" s="345"/>
      <c r="AD98" s="345"/>
      <c r="AE98" s="345"/>
      <c r="AF98" s="345"/>
      <c r="AG98" s="345"/>
      <c r="AH98" s="345"/>
      <c r="AI98" s="345"/>
      <c r="AJ98" s="345"/>
      <c r="AK98" s="345"/>
      <c r="AL98" s="345"/>
      <c r="AM98" s="345"/>
      <c r="AN98" s="345"/>
      <c r="AO98" s="345"/>
      <c r="AP98" s="345"/>
      <c r="AQ98" s="344"/>
      <c r="AR98" s="345"/>
      <c r="AS98" s="345"/>
      <c r="AT98" s="345"/>
      <c r="AU98" s="345"/>
      <c r="AV98" s="345"/>
      <c r="AW98" s="345"/>
      <c r="AX98" s="345"/>
      <c r="AY98" s="345"/>
      <c r="AZ98" s="345"/>
      <c r="BA98" s="345"/>
      <c r="BB98" s="345"/>
      <c r="BC98" s="345"/>
      <c r="BD98" s="345"/>
      <c r="BE98" s="345"/>
      <c r="BF98" s="345"/>
      <c r="BG98" s="345"/>
      <c r="BH98" s="345"/>
      <c r="BI98" s="351"/>
      <c r="BJ98" s="352"/>
      <c r="BK98" s="352"/>
      <c r="BL98" s="352"/>
      <c r="BM98" s="352"/>
      <c r="BN98" s="352"/>
      <c r="BO98" s="352"/>
      <c r="BP98" s="352"/>
      <c r="BQ98" s="352"/>
      <c r="BR98" s="352"/>
      <c r="BS98" s="353"/>
      <c r="BT98" s="360"/>
      <c r="BU98" s="345"/>
      <c r="BV98" s="345"/>
      <c r="BW98" s="361"/>
      <c r="BX98" s="344"/>
      <c r="BY98" s="345"/>
      <c r="BZ98" s="345"/>
      <c r="CA98" s="361"/>
      <c r="CB98" s="344"/>
      <c r="CC98" s="345"/>
      <c r="CD98" s="372"/>
      <c r="CE98" s="377"/>
      <c r="CF98" s="345"/>
      <c r="CG98" s="361"/>
      <c r="CH98" s="344"/>
      <c r="CI98" s="345"/>
      <c r="CJ98" s="372"/>
      <c r="CK98" s="377"/>
      <c r="CL98" s="345"/>
      <c r="CM98" s="361"/>
      <c r="CN98" s="344"/>
      <c r="CO98" s="345"/>
      <c r="CP98" s="372"/>
      <c r="CQ98" s="377"/>
      <c r="CR98" s="345"/>
      <c r="CS98" s="361"/>
      <c r="CT98" s="485"/>
      <c r="CU98" s="486"/>
      <c r="CV98" s="487"/>
      <c r="CW98" s="490"/>
      <c r="CX98" s="486"/>
      <c r="CY98" s="487"/>
      <c r="CZ98" s="490"/>
      <c r="DA98" s="486"/>
      <c r="DB98" s="493"/>
      <c r="DC98" s="344"/>
      <c r="DD98" s="345"/>
      <c r="DE98" s="372"/>
      <c r="DF98" s="377"/>
      <c r="DG98" s="345"/>
      <c r="DH98" s="372"/>
      <c r="DI98" s="377"/>
      <c r="DJ98" s="345"/>
      <c r="DK98" s="361"/>
      <c r="DL98" s="513"/>
      <c r="DM98" s="514"/>
      <c r="DN98" s="515"/>
      <c r="DO98" s="29"/>
      <c r="DP98" s="518">
        <v>2</v>
      </c>
      <c r="DQ98" s="518"/>
      <c r="DR98" s="518"/>
      <c r="DS98" s="77"/>
      <c r="DT98" s="518">
        <v>3</v>
      </c>
      <c r="DU98" s="518"/>
      <c r="DV98" s="518"/>
      <c r="DW98" s="30"/>
      <c r="DX98" s="478"/>
      <c r="DY98" s="479"/>
      <c r="DZ98" s="480"/>
      <c r="EA98" s="540"/>
      <c r="EB98" s="479"/>
      <c r="EC98" s="480"/>
      <c r="ED98" s="540"/>
      <c r="EE98" s="479"/>
      <c r="EF98" s="480"/>
      <c r="EG98" s="540"/>
      <c r="EH98" s="479"/>
      <c r="EI98" s="541"/>
      <c r="EJ98" s="344"/>
      <c r="EK98" s="345"/>
      <c r="EL98" s="372"/>
      <c r="EM98" s="377"/>
      <c r="EN98" s="345"/>
      <c r="EO98" s="372"/>
      <c r="EP98" s="377"/>
      <c r="EQ98" s="345"/>
      <c r="ER98" s="372"/>
      <c r="ES98" s="377"/>
      <c r="ET98" s="345"/>
      <c r="EU98" s="361"/>
      <c r="EV98" s="305"/>
      <c r="EW98" s="308"/>
      <c r="EX98" s="308"/>
      <c r="EY98" s="308"/>
      <c r="EZ98" s="308"/>
      <c r="FA98" s="308"/>
      <c r="FB98" s="308"/>
      <c r="FC98" s="308"/>
      <c r="FD98" s="714"/>
      <c r="FE98" s="721"/>
      <c r="FF98" s="722"/>
      <c r="FG98" s="723"/>
      <c r="FH98" s="727"/>
      <c r="FI98" s="728"/>
      <c r="FJ98" s="729"/>
      <c r="FK98" s="733"/>
      <c r="FL98" s="734"/>
      <c r="FM98" s="735"/>
      <c r="FN98" s="727"/>
      <c r="FO98" s="728"/>
      <c r="FP98" s="729"/>
      <c r="FQ98" s="733"/>
      <c r="FR98" s="734"/>
      <c r="FS98" s="735"/>
      <c r="FT98" s="727"/>
      <c r="FU98" s="728"/>
      <c r="FV98" s="729"/>
      <c r="FW98" s="733"/>
      <c r="FX98" s="734"/>
      <c r="FY98" s="744"/>
      <c r="FZ98" s="23"/>
      <c r="GA98" s="680"/>
      <c r="GB98" s="681"/>
      <c r="GC98" s="680"/>
      <c r="GD98" s="681"/>
      <c r="GE98" s="680"/>
      <c r="GF98" s="518"/>
      <c r="GG98" s="518"/>
      <c r="GH98" s="681"/>
    </row>
    <row r="99" spans="1:192" ht="11.45" customHeight="1">
      <c r="A99" s="597"/>
      <c r="B99" s="598"/>
      <c r="C99" s="599"/>
      <c r="D99" s="366"/>
      <c r="E99" s="367"/>
      <c r="F99" s="367"/>
      <c r="G99" s="366"/>
      <c r="H99" s="367"/>
      <c r="I99" s="367"/>
      <c r="J99" s="366"/>
      <c r="K99" s="367"/>
      <c r="L99" s="367"/>
      <c r="M99" s="366"/>
      <c r="N99" s="367"/>
      <c r="O99" s="367"/>
      <c r="P99" s="366"/>
      <c r="Q99" s="367"/>
      <c r="R99" s="367"/>
      <c r="S99" s="366"/>
      <c r="T99" s="367"/>
      <c r="U99" s="367"/>
      <c r="V99" s="366"/>
      <c r="W99" s="367"/>
      <c r="X99" s="367"/>
      <c r="Y99" s="344"/>
      <c r="Z99" s="345"/>
      <c r="AA99" s="345"/>
      <c r="AB99" s="345"/>
      <c r="AC99" s="345"/>
      <c r="AD99" s="345"/>
      <c r="AE99" s="345"/>
      <c r="AF99" s="345"/>
      <c r="AG99" s="345"/>
      <c r="AH99" s="345"/>
      <c r="AI99" s="345"/>
      <c r="AJ99" s="345"/>
      <c r="AK99" s="345"/>
      <c r="AL99" s="345"/>
      <c r="AM99" s="345"/>
      <c r="AN99" s="345"/>
      <c r="AO99" s="345"/>
      <c r="AP99" s="345"/>
      <c r="AQ99" s="344"/>
      <c r="AR99" s="345"/>
      <c r="AS99" s="345"/>
      <c r="AT99" s="345"/>
      <c r="AU99" s="345"/>
      <c r="AV99" s="345"/>
      <c r="AW99" s="345"/>
      <c r="AX99" s="345"/>
      <c r="AY99" s="345"/>
      <c r="AZ99" s="345"/>
      <c r="BA99" s="345"/>
      <c r="BB99" s="345"/>
      <c r="BC99" s="345"/>
      <c r="BD99" s="345"/>
      <c r="BE99" s="345"/>
      <c r="BF99" s="345"/>
      <c r="BG99" s="345"/>
      <c r="BH99" s="345"/>
      <c r="BI99" s="351"/>
      <c r="BJ99" s="352"/>
      <c r="BK99" s="352"/>
      <c r="BL99" s="352"/>
      <c r="BM99" s="352"/>
      <c r="BN99" s="352"/>
      <c r="BO99" s="352"/>
      <c r="BP99" s="352"/>
      <c r="BQ99" s="352"/>
      <c r="BR99" s="352"/>
      <c r="BS99" s="353"/>
      <c r="BT99" s="360"/>
      <c r="BU99" s="345"/>
      <c r="BV99" s="345"/>
      <c r="BW99" s="361"/>
      <c r="BX99" s="344"/>
      <c r="BY99" s="345"/>
      <c r="BZ99" s="345"/>
      <c r="CA99" s="361"/>
      <c r="CB99" s="344"/>
      <c r="CC99" s="345"/>
      <c r="CD99" s="372"/>
      <c r="CE99" s="377"/>
      <c r="CF99" s="345"/>
      <c r="CG99" s="361"/>
      <c r="CH99" s="344"/>
      <c r="CI99" s="345"/>
      <c r="CJ99" s="372"/>
      <c r="CK99" s="377"/>
      <c r="CL99" s="345"/>
      <c r="CM99" s="361"/>
      <c r="CN99" s="344"/>
      <c r="CO99" s="345"/>
      <c r="CP99" s="372"/>
      <c r="CQ99" s="377"/>
      <c r="CR99" s="345"/>
      <c r="CS99" s="361"/>
      <c r="CT99" s="485"/>
      <c r="CU99" s="486"/>
      <c r="CV99" s="487"/>
      <c r="CW99" s="490"/>
      <c r="CX99" s="486"/>
      <c r="CY99" s="487"/>
      <c r="CZ99" s="490"/>
      <c r="DA99" s="486"/>
      <c r="DB99" s="493"/>
      <c r="DC99" s="344"/>
      <c r="DD99" s="345"/>
      <c r="DE99" s="372"/>
      <c r="DF99" s="377"/>
      <c r="DG99" s="345"/>
      <c r="DH99" s="372"/>
      <c r="DI99" s="377"/>
      <c r="DJ99" s="345"/>
      <c r="DK99" s="361"/>
      <c r="DL99" s="575" t="s">
        <v>29</v>
      </c>
      <c r="DM99" s="576"/>
      <c r="DN99" s="577"/>
      <c r="DO99" s="29"/>
      <c r="DP99" s="518"/>
      <c r="DQ99" s="518"/>
      <c r="DR99" s="518"/>
      <c r="DS99" s="77"/>
      <c r="DT99" s="518"/>
      <c r="DU99" s="518"/>
      <c r="DV99" s="518"/>
      <c r="DW99" s="30"/>
      <c r="DX99" s="478"/>
      <c r="DY99" s="479"/>
      <c r="DZ99" s="480"/>
      <c r="EA99" s="540"/>
      <c r="EB99" s="479"/>
      <c r="EC99" s="480"/>
      <c r="ED99" s="540"/>
      <c r="EE99" s="479"/>
      <c r="EF99" s="480"/>
      <c r="EG99" s="540"/>
      <c r="EH99" s="479"/>
      <c r="EI99" s="541"/>
      <c r="EJ99" s="344"/>
      <c r="EK99" s="345"/>
      <c r="EL99" s="372"/>
      <c r="EM99" s="377"/>
      <c r="EN99" s="345"/>
      <c r="EO99" s="372"/>
      <c r="EP99" s="377"/>
      <c r="EQ99" s="345"/>
      <c r="ER99" s="372"/>
      <c r="ES99" s="377"/>
      <c r="ET99" s="345"/>
      <c r="EU99" s="361"/>
      <c r="EV99" s="305"/>
      <c r="EW99" s="308"/>
      <c r="EX99" s="308"/>
      <c r="EY99" s="308"/>
      <c r="EZ99" s="308"/>
      <c r="FA99" s="308"/>
      <c r="FB99" s="308"/>
      <c r="FC99" s="308"/>
      <c r="FD99" s="714"/>
      <c r="FE99" s="736" t="s">
        <v>26</v>
      </c>
      <c r="FF99" s="737"/>
      <c r="FG99" s="737"/>
      <c r="FH99" s="737"/>
      <c r="FI99" s="737"/>
      <c r="FJ99" s="737"/>
      <c r="FK99" s="738" t="str">
        <f>IF(VLOOKUP($GJ97,入力シート!$B:$AL,8,0)="","",VLOOKUP($GJ97,入力シート!$B:$AL,8,0))</f>
        <v/>
      </c>
      <c r="FL99" s="738"/>
      <c r="FM99" s="738"/>
      <c r="FN99" s="738"/>
      <c r="FO99" s="738"/>
      <c r="FP99" s="738"/>
      <c r="FQ99" s="738"/>
      <c r="FR99" s="738"/>
      <c r="FS99" s="738"/>
      <c r="FT99" s="738"/>
      <c r="FU99" s="738"/>
      <c r="FV99" s="738"/>
      <c r="FW99" s="738"/>
      <c r="FX99" s="738"/>
      <c r="FY99" s="739"/>
      <c r="FZ99" s="23"/>
      <c r="GA99" s="680"/>
      <c r="GB99" s="681"/>
      <c r="GC99" s="680"/>
      <c r="GD99" s="681"/>
      <c r="GE99" s="680"/>
      <c r="GF99" s="518"/>
      <c r="GG99" s="518"/>
      <c r="GH99" s="681"/>
    </row>
    <row r="100" spans="1:192" ht="17.100000000000001" customHeight="1" thickBot="1">
      <c r="A100" s="605"/>
      <c r="B100" s="606"/>
      <c r="C100" s="607"/>
      <c r="D100" s="603"/>
      <c r="E100" s="604"/>
      <c r="F100" s="604"/>
      <c r="G100" s="603"/>
      <c r="H100" s="604"/>
      <c r="I100" s="604"/>
      <c r="J100" s="603"/>
      <c r="K100" s="604"/>
      <c r="L100" s="604"/>
      <c r="M100" s="603"/>
      <c r="N100" s="604"/>
      <c r="O100" s="604"/>
      <c r="P100" s="603"/>
      <c r="Q100" s="604"/>
      <c r="R100" s="604"/>
      <c r="S100" s="603"/>
      <c r="T100" s="604"/>
      <c r="U100" s="604"/>
      <c r="V100" s="603"/>
      <c r="W100" s="604"/>
      <c r="X100" s="604"/>
      <c r="Y100" s="522"/>
      <c r="Z100" s="523"/>
      <c r="AA100" s="523"/>
      <c r="AB100" s="523"/>
      <c r="AC100" s="523"/>
      <c r="AD100" s="523"/>
      <c r="AE100" s="523"/>
      <c r="AF100" s="523"/>
      <c r="AG100" s="523"/>
      <c r="AH100" s="523"/>
      <c r="AI100" s="523"/>
      <c r="AJ100" s="523"/>
      <c r="AK100" s="523"/>
      <c r="AL100" s="523"/>
      <c r="AM100" s="523"/>
      <c r="AN100" s="523"/>
      <c r="AO100" s="523"/>
      <c r="AP100" s="523"/>
      <c r="AQ100" s="522"/>
      <c r="AR100" s="523"/>
      <c r="AS100" s="523"/>
      <c r="AT100" s="523"/>
      <c r="AU100" s="523"/>
      <c r="AV100" s="523"/>
      <c r="AW100" s="523"/>
      <c r="AX100" s="523"/>
      <c r="AY100" s="523"/>
      <c r="AZ100" s="523"/>
      <c r="BA100" s="523"/>
      <c r="BB100" s="523"/>
      <c r="BC100" s="523"/>
      <c r="BD100" s="523"/>
      <c r="BE100" s="523"/>
      <c r="BF100" s="523"/>
      <c r="BG100" s="523"/>
      <c r="BH100" s="523"/>
      <c r="BI100" s="663"/>
      <c r="BJ100" s="664"/>
      <c r="BK100" s="664"/>
      <c r="BL100" s="664"/>
      <c r="BM100" s="664"/>
      <c r="BN100" s="664"/>
      <c r="BO100" s="664"/>
      <c r="BP100" s="664"/>
      <c r="BQ100" s="664"/>
      <c r="BR100" s="664"/>
      <c r="BS100" s="665"/>
      <c r="BT100" s="666"/>
      <c r="BU100" s="523"/>
      <c r="BV100" s="523"/>
      <c r="BW100" s="526"/>
      <c r="BX100" s="522"/>
      <c r="BY100" s="523"/>
      <c r="BZ100" s="523"/>
      <c r="CA100" s="526"/>
      <c r="CB100" s="522"/>
      <c r="CC100" s="523"/>
      <c r="CD100" s="524"/>
      <c r="CE100" s="525"/>
      <c r="CF100" s="523"/>
      <c r="CG100" s="526"/>
      <c r="CH100" s="522"/>
      <c r="CI100" s="523"/>
      <c r="CJ100" s="524"/>
      <c r="CK100" s="525"/>
      <c r="CL100" s="523"/>
      <c r="CM100" s="526"/>
      <c r="CN100" s="522"/>
      <c r="CO100" s="523"/>
      <c r="CP100" s="524"/>
      <c r="CQ100" s="525"/>
      <c r="CR100" s="523"/>
      <c r="CS100" s="526"/>
      <c r="CT100" s="608"/>
      <c r="CU100" s="609"/>
      <c r="CV100" s="610"/>
      <c r="CW100" s="611"/>
      <c r="CX100" s="609"/>
      <c r="CY100" s="610"/>
      <c r="CZ100" s="611"/>
      <c r="DA100" s="609"/>
      <c r="DB100" s="612"/>
      <c r="DC100" s="522"/>
      <c r="DD100" s="523"/>
      <c r="DE100" s="524"/>
      <c r="DF100" s="525"/>
      <c r="DG100" s="523"/>
      <c r="DH100" s="524"/>
      <c r="DI100" s="525"/>
      <c r="DJ100" s="523"/>
      <c r="DK100" s="526"/>
      <c r="DL100" s="586"/>
      <c r="DM100" s="549"/>
      <c r="DN100" s="587"/>
      <c r="DO100" s="78"/>
      <c r="DP100" s="549"/>
      <c r="DQ100" s="549"/>
      <c r="DR100" s="549"/>
      <c r="DS100" s="79"/>
      <c r="DT100" s="549"/>
      <c r="DU100" s="549"/>
      <c r="DV100" s="549"/>
      <c r="DW100" s="80"/>
      <c r="DX100" s="548"/>
      <c r="DY100" s="545"/>
      <c r="DZ100" s="546"/>
      <c r="EA100" s="544"/>
      <c r="EB100" s="545"/>
      <c r="EC100" s="546"/>
      <c r="ED100" s="544"/>
      <c r="EE100" s="545"/>
      <c r="EF100" s="546"/>
      <c r="EG100" s="544"/>
      <c r="EH100" s="545"/>
      <c r="EI100" s="547"/>
      <c r="EJ100" s="522"/>
      <c r="EK100" s="523"/>
      <c r="EL100" s="524"/>
      <c r="EM100" s="525"/>
      <c r="EN100" s="523"/>
      <c r="EO100" s="524"/>
      <c r="EP100" s="525"/>
      <c r="EQ100" s="523"/>
      <c r="ER100" s="524"/>
      <c r="ES100" s="525"/>
      <c r="ET100" s="523"/>
      <c r="EU100" s="526"/>
      <c r="EV100" s="527"/>
      <c r="EW100" s="537"/>
      <c r="EX100" s="537"/>
      <c r="EY100" s="537"/>
      <c r="EZ100" s="537"/>
      <c r="FA100" s="537"/>
      <c r="FB100" s="537"/>
      <c r="FC100" s="537"/>
      <c r="FD100" s="715"/>
      <c r="FE100" s="716"/>
      <c r="FF100" s="717"/>
      <c r="FG100" s="717"/>
      <c r="FH100" s="717"/>
      <c r="FI100" s="717"/>
      <c r="FJ100" s="717"/>
      <c r="FK100" s="746"/>
      <c r="FL100" s="746"/>
      <c r="FM100" s="746"/>
      <c r="FN100" s="746"/>
      <c r="FO100" s="746"/>
      <c r="FP100" s="746"/>
      <c r="FQ100" s="746"/>
      <c r="FR100" s="746"/>
      <c r="FS100" s="746"/>
      <c r="FT100" s="746"/>
      <c r="FU100" s="746"/>
      <c r="FV100" s="746"/>
      <c r="FW100" s="746"/>
      <c r="FX100" s="746"/>
      <c r="FY100" s="747"/>
      <c r="FZ100" s="23"/>
      <c r="GA100" s="682"/>
      <c r="GB100" s="684"/>
      <c r="GC100" s="682"/>
      <c r="GD100" s="684"/>
      <c r="GE100" s="682"/>
      <c r="GF100" s="683"/>
      <c r="GG100" s="683"/>
      <c r="GH100" s="684"/>
    </row>
    <row r="101" spans="1:192" s="24" customFormat="1" ht="9.9499999999999993" customHeight="1">
      <c r="R101" s="24" t="s">
        <v>0</v>
      </c>
    </row>
    <row r="102" spans="1:192" s="24" customFormat="1" ht="2.1" customHeight="1">
      <c r="A102" s="128"/>
      <c r="B102" s="124"/>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7"/>
      <c r="BL102" s="154"/>
      <c r="BM102" s="35"/>
      <c r="BN102" s="36"/>
      <c r="BO102" s="36"/>
      <c r="BP102" s="36"/>
      <c r="BQ102" s="36"/>
      <c r="BR102" s="36"/>
      <c r="BS102" s="36"/>
      <c r="BT102" s="36"/>
      <c r="BU102" s="36"/>
      <c r="BV102" s="36"/>
      <c r="BW102" s="36"/>
      <c r="BX102" s="36"/>
      <c r="BY102" s="36"/>
      <c r="BZ102" s="36"/>
      <c r="CA102" s="36"/>
      <c r="CB102" s="36"/>
      <c r="CC102" s="36"/>
      <c r="CD102" s="37"/>
      <c r="CF102" s="35"/>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42"/>
      <c r="FA102" s="42"/>
      <c r="FB102" s="42"/>
      <c r="FC102" s="42"/>
      <c r="FD102" s="42"/>
      <c r="FE102" s="42"/>
      <c r="FF102" s="42"/>
      <c r="FG102" s="42"/>
      <c r="FH102" s="42"/>
      <c r="FI102" s="42"/>
      <c r="FJ102" s="42"/>
      <c r="FK102" s="42"/>
      <c r="FL102" s="42"/>
      <c r="FM102" s="42"/>
      <c r="FN102" s="42"/>
      <c r="FO102" s="42"/>
      <c r="FP102" s="42"/>
      <c r="FQ102" s="42"/>
      <c r="FR102" s="42"/>
      <c r="FS102" s="42"/>
      <c r="FT102" s="43"/>
      <c r="FU102" s="44"/>
      <c r="FV102" s="785" t="s">
        <v>58</v>
      </c>
      <c r="FW102" s="786"/>
      <c r="FX102" s="786"/>
      <c r="FY102" s="786"/>
      <c r="FZ102" s="786"/>
      <c r="GA102" s="786"/>
      <c r="GB102" s="786"/>
      <c r="GC102" s="786"/>
      <c r="GD102" s="786"/>
      <c r="GE102" s="786"/>
      <c r="GF102" s="786"/>
      <c r="GG102" s="786"/>
      <c r="GH102" s="787"/>
    </row>
    <row r="103" spans="1:192" s="24" customFormat="1" ht="9.9499999999999993" customHeight="1">
      <c r="A103" s="314" t="s">
        <v>147</v>
      </c>
      <c r="B103" s="315"/>
      <c r="C103" s="107"/>
      <c r="D103" s="312" t="s">
        <v>149</v>
      </c>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3"/>
      <c r="BD103" s="3"/>
      <c r="BE103" s="3"/>
      <c r="BF103" s="3"/>
      <c r="BG103" s="3"/>
      <c r="BH103" s="3"/>
      <c r="BI103" s="3"/>
      <c r="BK103" s="47"/>
      <c r="BL103" s="153"/>
      <c r="BM103" s="55"/>
      <c r="BN103" s="662" t="s">
        <v>56</v>
      </c>
      <c r="BO103" s="662"/>
      <c r="BP103" s="662"/>
      <c r="BQ103" s="662"/>
      <c r="BR103" s="662"/>
      <c r="BS103" s="662"/>
      <c r="BT103" s="662"/>
      <c r="BU103" s="662"/>
      <c r="BV103" s="662"/>
      <c r="BW103" s="662"/>
      <c r="BX103" s="662"/>
      <c r="BY103" s="662"/>
      <c r="BZ103" s="662"/>
      <c r="CA103" s="662"/>
      <c r="CB103" s="662"/>
      <c r="CC103" s="662"/>
      <c r="CD103" s="154"/>
      <c r="CF103" s="38"/>
      <c r="CG103" s="424" t="s">
        <v>157</v>
      </c>
      <c r="CH103" s="424"/>
      <c r="CI103" s="424"/>
      <c r="CJ103" s="424"/>
      <c r="CK103" s="424"/>
      <c r="CL103" s="424"/>
      <c r="CM103" s="424"/>
      <c r="CN103" s="424"/>
      <c r="CO103" s="424"/>
      <c r="CP103" s="424"/>
      <c r="CQ103" s="424"/>
      <c r="CR103" s="424"/>
      <c r="CS103" s="424"/>
      <c r="CT103" s="424"/>
      <c r="CU103" s="424"/>
      <c r="CV103" s="424"/>
      <c r="CW103" s="424"/>
      <c r="CX103" s="424"/>
      <c r="CY103" s="424"/>
      <c r="CZ103" s="424"/>
      <c r="DA103" s="424"/>
      <c r="DB103" s="424"/>
      <c r="DC103" s="424"/>
      <c r="DD103" s="424"/>
      <c r="DE103" s="424"/>
      <c r="DF103" s="424"/>
      <c r="DG103" s="424"/>
      <c r="DH103" s="424"/>
      <c r="DI103" s="424"/>
      <c r="DJ103" s="424"/>
      <c r="DK103" s="424"/>
      <c r="DL103" s="424"/>
      <c r="DM103" s="424"/>
      <c r="DN103" s="424"/>
      <c r="DO103" s="424"/>
      <c r="DP103" s="424"/>
      <c r="DQ103" s="424"/>
      <c r="DR103" s="424"/>
      <c r="DS103" s="424"/>
      <c r="DT103" s="424"/>
      <c r="DU103" s="424"/>
      <c r="DV103" s="424"/>
      <c r="DW103" s="424"/>
      <c r="DX103" s="424"/>
      <c r="DY103" s="424"/>
      <c r="DZ103" s="424"/>
      <c r="EA103" s="424"/>
      <c r="EB103" s="424"/>
      <c r="EC103" s="424"/>
      <c r="ED103" s="424"/>
      <c r="EE103" s="424"/>
      <c r="EF103" s="424"/>
      <c r="EG103" s="424"/>
      <c r="EH103" s="424"/>
      <c r="EI103" s="424"/>
      <c r="EJ103" s="424"/>
      <c r="EK103" s="424"/>
      <c r="EL103" s="424"/>
      <c r="EM103" s="424"/>
      <c r="EN103" s="424"/>
      <c r="EO103" s="424"/>
      <c r="EP103" s="424"/>
      <c r="EQ103" s="424"/>
      <c r="ER103" s="424"/>
      <c r="ES103" s="424"/>
      <c r="ET103" s="424"/>
      <c r="EU103" s="424"/>
      <c r="EV103" s="424"/>
      <c r="EW103" s="424"/>
      <c r="EX103" s="424"/>
      <c r="EY103" s="424"/>
      <c r="EZ103" s="424"/>
      <c r="FA103" s="424"/>
      <c r="FB103" s="424"/>
      <c r="FC103" s="424"/>
      <c r="FD103" s="424"/>
      <c r="FE103" s="424"/>
      <c r="FF103" s="424"/>
      <c r="FG103" s="424"/>
      <c r="FH103" s="424"/>
      <c r="FI103" s="424"/>
      <c r="FJ103" s="424"/>
      <c r="FK103" s="424"/>
      <c r="FL103" s="424"/>
      <c r="FM103" s="424"/>
      <c r="FN103" s="424"/>
      <c r="FO103" s="424"/>
      <c r="FP103" s="424"/>
      <c r="FQ103" s="424"/>
      <c r="FR103" s="424"/>
      <c r="FS103" s="424"/>
      <c r="FT103" s="156"/>
      <c r="FU103" s="156"/>
      <c r="FV103" s="785"/>
      <c r="FW103" s="786"/>
      <c r="FX103" s="786"/>
      <c r="FY103" s="786"/>
      <c r="FZ103" s="786"/>
      <c r="GA103" s="786"/>
      <c r="GB103" s="786"/>
      <c r="GC103" s="786"/>
      <c r="GD103" s="786"/>
      <c r="GE103" s="786"/>
      <c r="GF103" s="786"/>
      <c r="GG103" s="786"/>
      <c r="GH103" s="787"/>
    </row>
    <row r="104" spans="1:192" s="24" customFormat="1" ht="9.9499999999999993" customHeight="1">
      <c r="A104" s="314" t="s">
        <v>154</v>
      </c>
      <c r="B104" s="315"/>
      <c r="C104" s="107"/>
      <c r="D104" s="312" t="s">
        <v>165</v>
      </c>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3"/>
      <c r="BD104" s="3"/>
      <c r="BE104" s="3"/>
      <c r="BF104" s="3"/>
      <c r="BG104" s="3"/>
      <c r="BH104" s="3"/>
      <c r="BI104" s="3"/>
      <c r="BK104" s="47"/>
      <c r="BL104" s="153"/>
      <c r="BM104" s="55"/>
      <c r="BN104" s="662" t="s">
        <v>57</v>
      </c>
      <c r="BO104" s="662"/>
      <c r="BP104" s="662"/>
      <c r="BQ104" s="662"/>
      <c r="BR104" s="662"/>
      <c r="BS104" s="662"/>
      <c r="BT104" s="662"/>
      <c r="BU104" s="662"/>
      <c r="BV104" s="662"/>
      <c r="BW104" s="662"/>
      <c r="BX104" s="662"/>
      <c r="BY104" s="662"/>
      <c r="BZ104" s="662"/>
      <c r="CA104" s="662"/>
      <c r="CB104" s="662"/>
      <c r="CC104" s="662"/>
      <c r="CD104" s="154"/>
      <c r="CF104" s="38"/>
      <c r="CG104" s="310" t="s">
        <v>103</v>
      </c>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c r="DH104" s="310"/>
      <c r="DI104" s="310"/>
      <c r="DJ104" s="310"/>
      <c r="DK104" s="310"/>
      <c r="DL104" s="310"/>
      <c r="DM104" s="310"/>
      <c r="DN104" s="310"/>
      <c r="DO104" s="310"/>
      <c r="DP104" s="310"/>
      <c r="DQ104" s="310"/>
      <c r="DR104" s="310"/>
      <c r="DS104" s="310"/>
      <c r="DT104" s="310"/>
      <c r="DU104" s="310"/>
      <c r="DV104" s="310"/>
      <c r="DW104" s="310"/>
      <c r="DX104" s="310"/>
      <c r="DY104" s="310"/>
      <c r="DZ104" s="310"/>
      <c r="EA104" s="310"/>
      <c r="EB104" s="310"/>
      <c r="EC104" s="310"/>
      <c r="ED104" s="310"/>
      <c r="EE104" s="310"/>
      <c r="EF104" s="310"/>
      <c r="EG104" s="310"/>
      <c r="EH104" s="310"/>
      <c r="EI104" s="310"/>
      <c r="EJ104" s="310"/>
      <c r="EK104" s="310"/>
      <c r="EL104" s="310"/>
      <c r="EM104" s="310"/>
      <c r="EN104" s="310"/>
      <c r="EO104" s="310"/>
      <c r="EP104" s="310"/>
      <c r="EQ104" s="310"/>
      <c r="ER104" s="310"/>
      <c r="ES104" s="310"/>
      <c r="ET104" s="310"/>
      <c r="EU104" s="310"/>
      <c r="EV104" s="310"/>
      <c r="EW104" s="310"/>
      <c r="EX104" s="310"/>
      <c r="EY104" s="310"/>
      <c r="EZ104" s="310"/>
      <c r="FA104" s="310"/>
      <c r="FB104" s="310"/>
      <c r="FC104" s="310"/>
      <c r="FD104" s="310"/>
      <c r="FE104" s="310"/>
      <c r="FF104" s="310"/>
      <c r="FG104" s="310"/>
      <c r="FH104" s="310"/>
      <c r="FI104" s="310"/>
      <c r="FJ104" s="310"/>
      <c r="FK104" s="310"/>
      <c r="FL104" s="310"/>
      <c r="FM104" s="310"/>
      <c r="FN104" s="310"/>
      <c r="FO104" s="310"/>
      <c r="FP104" s="310"/>
      <c r="FQ104" s="310"/>
      <c r="FR104" s="310"/>
      <c r="FS104" s="310"/>
      <c r="FT104" s="106"/>
      <c r="FU104" s="106"/>
      <c r="FV104" s="788"/>
      <c r="FW104" s="789"/>
      <c r="FX104" s="789"/>
      <c r="FY104" s="789"/>
      <c r="FZ104" s="789"/>
      <c r="GA104" s="789"/>
      <c r="GB104" s="789"/>
      <c r="GC104" s="789"/>
      <c r="GD104" s="789"/>
      <c r="GE104" s="789"/>
      <c r="GF104" s="789"/>
      <c r="GG104" s="789"/>
      <c r="GH104" s="790"/>
    </row>
    <row r="105" spans="1:192" s="24" customFormat="1" ht="2.1" customHeight="1">
      <c r="A105" s="533" t="s">
        <v>148</v>
      </c>
      <c r="B105" s="534"/>
      <c r="C105" s="107"/>
      <c r="D105" s="312" t="s">
        <v>150</v>
      </c>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2"/>
      <c r="AZ105" s="313"/>
      <c r="BC105" s="3"/>
      <c r="BD105" s="3"/>
      <c r="BE105" s="3"/>
      <c r="BF105" s="3"/>
      <c r="BG105" s="3"/>
      <c r="BH105" s="3"/>
      <c r="BI105" s="3"/>
      <c r="BJ105" s="3"/>
      <c r="BK105" s="3"/>
      <c r="BL105" s="4"/>
      <c r="BM105" s="162"/>
      <c r="BN105" s="105"/>
      <c r="BO105" s="105"/>
      <c r="BP105" s="105"/>
      <c r="BQ105" s="105"/>
      <c r="BR105" s="105"/>
      <c r="BS105" s="105"/>
      <c r="BT105" s="105"/>
      <c r="BU105" s="105"/>
      <c r="BV105" s="105"/>
      <c r="BW105" s="105"/>
      <c r="BX105" s="105"/>
      <c r="BY105" s="105"/>
      <c r="BZ105" s="105"/>
      <c r="CA105" s="105"/>
      <c r="CB105" s="40"/>
      <c r="CC105" s="40"/>
      <c r="CD105" s="41"/>
      <c r="CF105" s="38"/>
      <c r="CG105" s="310" t="s">
        <v>151</v>
      </c>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c r="DH105" s="310"/>
      <c r="DI105" s="310"/>
      <c r="DJ105" s="310"/>
      <c r="DK105" s="310"/>
      <c r="DL105" s="310"/>
      <c r="DM105" s="310"/>
      <c r="DN105" s="310"/>
      <c r="DO105" s="310"/>
      <c r="DP105" s="310"/>
      <c r="DQ105" s="310"/>
      <c r="DR105" s="310"/>
      <c r="DS105" s="310"/>
      <c r="DT105" s="310"/>
      <c r="DU105" s="310"/>
      <c r="DV105" s="310"/>
      <c r="DW105" s="310"/>
      <c r="DX105" s="310"/>
      <c r="DY105" s="310"/>
      <c r="DZ105" s="310"/>
      <c r="EA105" s="310"/>
      <c r="EB105" s="310"/>
      <c r="EC105" s="310"/>
      <c r="ED105" s="310"/>
      <c r="EE105" s="310"/>
      <c r="EF105" s="310"/>
      <c r="EG105" s="310"/>
      <c r="EH105" s="310"/>
      <c r="EI105" s="310"/>
      <c r="EJ105" s="310"/>
      <c r="EK105" s="310"/>
      <c r="EL105" s="310"/>
      <c r="EM105" s="310"/>
      <c r="EN105" s="310"/>
      <c r="EO105" s="310"/>
      <c r="EP105" s="310"/>
      <c r="EQ105" s="310"/>
      <c r="ER105" s="310"/>
      <c r="ES105" s="310"/>
      <c r="ET105" s="310"/>
      <c r="EU105" s="310"/>
      <c r="EV105" s="310"/>
      <c r="EW105" s="310"/>
      <c r="EX105" s="310"/>
      <c r="EY105" s="310"/>
      <c r="EZ105" s="310"/>
      <c r="FA105" s="310"/>
      <c r="FB105" s="310"/>
      <c r="FC105" s="310"/>
      <c r="FD105" s="310"/>
      <c r="FE105" s="310"/>
      <c r="FF105" s="310"/>
      <c r="FG105" s="310"/>
      <c r="FH105" s="310"/>
      <c r="FI105" s="310"/>
      <c r="FJ105" s="310"/>
      <c r="FK105" s="310"/>
      <c r="FL105" s="310"/>
      <c r="FM105" s="310"/>
      <c r="FN105" s="310"/>
      <c r="FO105" s="310"/>
      <c r="FP105" s="310"/>
      <c r="FQ105" s="310"/>
      <c r="FR105" s="310"/>
      <c r="FS105" s="310"/>
      <c r="FT105" s="106"/>
      <c r="FU105" s="106"/>
      <c r="FV105" s="788"/>
      <c r="FW105" s="789"/>
      <c r="FX105" s="789"/>
      <c r="FY105" s="789"/>
      <c r="FZ105" s="789"/>
      <c r="GA105" s="789"/>
      <c r="GB105" s="789"/>
      <c r="GC105" s="789"/>
      <c r="GD105" s="789"/>
      <c r="GE105" s="789"/>
      <c r="GF105" s="789"/>
      <c r="GG105" s="789"/>
      <c r="GH105" s="790"/>
    </row>
    <row r="106" spans="1:192" s="24" customFormat="1" ht="8.1" customHeight="1">
      <c r="A106" s="533"/>
      <c r="B106" s="534"/>
      <c r="C106" s="107"/>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2"/>
      <c r="AZ106" s="31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F106" s="38"/>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c r="DH106" s="310"/>
      <c r="DI106" s="310"/>
      <c r="DJ106" s="310"/>
      <c r="DK106" s="310"/>
      <c r="DL106" s="310"/>
      <c r="DM106" s="310"/>
      <c r="DN106" s="310"/>
      <c r="DO106" s="310"/>
      <c r="DP106" s="310"/>
      <c r="DQ106" s="310"/>
      <c r="DR106" s="310"/>
      <c r="DS106" s="310"/>
      <c r="DT106" s="310"/>
      <c r="DU106" s="310"/>
      <c r="DV106" s="310"/>
      <c r="DW106" s="310"/>
      <c r="DX106" s="310"/>
      <c r="DY106" s="310"/>
      <c r="DZ106" s="310"/>
      <c r="EA106" s="310"/>
      <c r="EB106" s="310"/>
      <c r="EC106" s="310"/>
      <c r="ED106" s="310"/>
      <c r="EE106" s="310"/>
      <c r="EF106" s="310"/>
      <c r="EG106" s="310"/>
      <c r="EH106" s="310"/>
      <c r="EI106" s="310"/>
      <c r="EJ106" s="310"/>
      <c r="EK106" s="310"/>
      <c r="EL106" s="310"/>
      <c r="EM106" s="310"/>
      <c r="EN106" s="310"/>
      <c r="EO106" s="310"/>
      <c r="EP106" s="310"/>
      <c r="EQ106" s="310"/>
      <c r="ER106" s="310"/>
      <c r="ES106" s="310"/>
      <c r="ET106" s="310"/>
      <c r="EU106" s="310"/>
      <c r="EV106" s="310"/>
      <c r="EW106" s="310"/>
      <c r="EX106" s="310"/>
      <c r="EY106" s="310"/>
      <c r="EZ106" s="310"/>
      <c r="FA106" s="310"/>
      <c r="FB106" s="310"/>
      <c r="FC106" s="310"/>
      <c r="FD106" s="310"/>
      <c r="FE106" s="310"/>
      <c r="FF106" s="310"/>
      <c r="FG106" s="310"/>
      <c r="FH106" s="310"/>
      <c r="FI106" s="310"/>
      <c r="FJ106" s="310"/>
      <c r="FK106" s="310"/>
      <c r="FL106" s="310"/>
      <c r="FM106" s="310"/>
      <c r="FN106" s="310"/>
      <c r="FO106" s="310"/>
      <c r="FP106" s="310"/>
      <c r="FQ106" s="310"/>
      <c r="FR106" s="310"/>
      <c r="FS106" s="310"/>
      <c r="FT106" s="106"/>
      <c r="FU106" s="106"/>
      <c r="FV106" s="788"/>
      <c r="FW106" s="789"/>
      <c r="FX106" s="789"/>
      <c r="FY106" s="789"/>
      <c r="FZ106" s="789"/>
      <c r="GA106" s="789"/>
      <c r="GB106" s="789"/>
      <c r="GC106" s="789"/>
      <c r="GD106" s="789"/>
      <c r="GE106" s="789"/>
      <c r="GF106" s="789"/>
      <c r="GG106" s="789"/>
      <c r="GH106" s="790"/>
    </row>
    <row r="107" spans="1:192" s="24" customFormat="1" ht="9.9499999999999993" customHeight="1">
      <c r="A107" s="533" t="s">
        <v>155</v>
      </c>
      <c r="B107" s="534"/>
      <c r="C107" s="107"/>
      <c r="D107" s="312" t="s">
        <v>162</v>
      </c>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2"/>
      <c r="AZ107" s="31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F107" s="38"/>
      <c r="CG107" s="310" t="s">
        <v>153</v>
      </c>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c r="DH107" s="310"/>
      <c r="DI107" s="310"/>
      <c r="DJ107" s="310"/>
      <c r="DK107" s="310"/>
      <c r="DL107" s="310"/>
      <c r="DM107" s="310"/>
      <c r="DN107" s="310"/>
      <c r="DO107" s="310"/>
      <c r="DP107" s="310"/>
      <c r="DQ107" s="310"/>
      <c r="DR107" s="310"/>
      <c r="DS107" s="310"/>
      <c r="DT107" s="310"/>
      <c r="DU107" s="310"/>
      <c r="DV107" s="310"/>
      <c r="DW107" s="310"/>
      <c r="DX107" s="310"/>
      <c r="DY107" s="310"/>
      <c r="DZ107" s="310"/>
      <c r="EA107" s="310"/>
      <c r="EB107" s="310"/>
      <c r="EC107" s="310"/>
      <c r="ED107" s="310"/>
      <c r="EE107" s="310"/>
      <c r="EF107" s="310"/>
      <c r="EG107" s="310"/>
      <c r="EH107" s="310"/>
      <c r="EI107" s="310"/>
      <c r="EJ107" s="310"/>
      <c r="EK107" s="310"/>
      <c r="EL107" s="310"/>
      <c r="EM107" s="310"/>
      <c r="EN107" s="310"/>
      <c r="EO107" s="310"/>
      <c r="EP107" s="310"/>
      <c r="EQ107" s="310"/>
      <c r="ER107" s="310"/>
      <c r="ES107" s="310"/>
      <c r="ET107" s="310"/>
      <c r="EU107" s="310"/>
      <c r="EV107" s="310"/>
      <c r="EW107" s="310"/>
      <c r="EX107" s="310"/>
      <c r="EY107" s="310"/>
      <c r="EZ107" s="310"/>
      <c r="FA107" s="310"/>
      <c r="FB107" s="310"/>
      <c r="FC107" s="310"/>
      <c r="FD107" s="310"/>
      <c r="FE107" s="310"/>
      <c r="FF107" s="310"/>
      <c r="FG107" s="310"/>
      <c r="FH107" s="310"/>
      <c r="FI107" s="310"/>
      <c r="FJ107" s="310"/>
      <c r="FK107" s="310"/>
      <c r="FL107" s="310"/>
      <c r="FM107" s="310"/>
      <c r="FN107" s="310"/>
      <c r="FO107" s="310"/>
      <c r="FP107" s="310"/>
      <c r="FQ107" s="310"/>
      <c r="FR107" s="310"/>
      <c r="FS107" s="310"/>
      <c r="FT107" s="106"/>
      <c r="FU107" s="106"/>
      <c r="FV107" s="788"/>
      <c r="FW107" s="789"/>
      <c r="FX107" s="789"/>
      <c r="FY107" s="789"/>
      <c r="FZ107" s="789"/>
      <c r="GA107" s="789"/>
      <c r="GB107" s="789"/>
      <c r="GC107" s="789"/>
      <c r="GD107" s="789"/>
      <c r="GE107" s="789"/>
      <c r="GF107" s="789"/>
      <c r="GG107" s="789"/>
      <c r="GH107" s="790"/>
    </row>
    <row r="108" spans="1:192" s="24" customFormat="1" ht="9.9499999999999993" customHeight="1">
      <c r="A108" s="533" t="s">
        <v>156</v>
      </c>
      <c r="B108" s="534"/>
      <c r="C108" s="107"/>
      <c r="D108" s="312" t="s">
        <v>163</v>
      </c>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F108" s="38"/>
      <c r="CG108" s="310" t="s">
        <v>152</v>
      </c>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c r="DH108" s="310"/>
      <c r="DI108" s="310"/>
      <c r="DJ108" s="310"/>
      <c r="DK108" s="310"/>
      <c r="DL108" s="310"/>
      <c r="DM108" s="310"/>
      <c r="DN108" s="310"/>
      <c r="DO108" s="310"/>
      <c r="DP108" s="310"/>
      <c r="DQ108" s="310"/>
      <c r="DR108" s="310"/>
      <c r="DS108" s="310"/>
      <c r="DT108" s="310"/>
      <c r="DU108" s="310"/>
      <c r="DV108" s="310"/>
      <c r="DW108" s="310"/>
      <c r="DX108" s="310"/>
      <c r="DY108" s="310"/>
      <c r="DZ108" s="310"/>
      <c r="EA108" s="310"/>
      <c r="EB108" s="310"/>
      <c r="EC108" s="310"/>
      <c r="ED108" s="310"/>
      <c r="EE108" s="310"/>
      <c r="EF108" s="310"/>
      <c r="EG108" s="310"/>
      <c r="EH108" s="310"/>
      <c r="EI108" s="310"/>
      <c r="EJ108" s="310"/>
      <c r="EK108" s="310"/>
      <c r="EL108" s="310"/>
      <c r="EM108" s="310"/>
      <c r="EN108" s="310"/>
      <c r="EO108" s="310"/>
      <c r="EP108" s="310"/>
      <c r="EQ108" s="310"/>
      <c r="ER108" s="310"/>
      <c r="ES108" s="310"/>
      <c r="ET108" s="310"/>
      <c r="EU108" s="310"/>
      <c r="EV108" s="310"/>
      <c r="EW108" s="310"/>
      <c r="EX108" s="310"/>
      <c r="EY108" s="310"/>
      <c r="EZ108" s="310"/>
      <c r="FA108" s="310"/>
      <c r="FB108" s="310"/>
      <c r="FC108" s="310"/>
      <c r="FD108" s="310"/>
      <c r="FE108" s="310"/>
      <c r="FF108" s="310"/>
      <c r="FG108" s="310"/>
      <c r="FH108" s="310"/>
      <c r="FI108" s="310"/>
      <c r="FJ108" s="310"/>
      <c r="FK108" s="310"/>
      <c r="FL108" s="310"/>
      <c r="FM108" s="310"/>
      <c r="FN108" s="310"/>
      <c r="FO108" s="310"/>
      <c r="FP108" s="310"/>
      <c r="FQ108" s="310"/>
      <c r="FR108" s="310"/>
      <c r="FS108" s="310"/>
      <c r="FT108" s="106"/>
      <c r="FU108" s="106"/>
      <c r="FV108" s="788"/>
      <c r="FW108" s="789"/>
      <c r="FX108" s="789"/>
      <c r="FY108" s="789"/>
      <c r="FZ108" s="789"/>
      <c r="GA108" s="789"/>
      <c r="GB108" s="789"/>
      <c r="GC108" s="789"/>
      <c r="GD108" s="789"/>
      <c r="GE108" s="789"/>
      <c r="GF108" s="789"/>
      <c r="GG108" s="789"/>
      <c r="GH108" s="790"/>
    </row>
    <row r="109" spans="1:192" s="24" customFormat="1" ht="2.1" customHeight="1">
      <c r="A109" s="129"/>
      <c r="B109" s="125"/>
      <c r="C109" s="40"/>
      <c r="D109" s="40"/>
      <c r="E109" s="40"/>
      <c r="F109" s="40"/>
      <c r="G109" s="40"/>
      <c r="H109" s="40"/>
      <c r="I109" s="40"/>
      <c r="J109" s="40"/>
      <c r="K109" s="40"/>
      <c r="L109" s="40"/>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40"/>
      <c r="AV109" s="40"/>
      <c r="AW109" s="40"/>
      <c r="AX109" s="40"/>
      <c r="AY109" s="40"/>
      <c r="AZ109" s="41"/>
      <c r="BC109" s="312"/>
      <c r="BD109" s="312"/>
      <c r="BE109" s="312"/>
      <c r="BF109" s="312"/>
      <c r="BG109" s="312"/>
      <c r="BH109" s="312"/>
      <c r="BI109" s="312"/>
      <c r="BJ109" s="312"/>
      <c r="BK109" s="312"/>
      <c r="BL109" s="312"/>
      <c r="BM109" s="312"/>
      <c r="BN109" s="312"/>
      <c r="BO109" s="312"/>
      <c r="BP109" s="312"/>
      <c r="BQ109" s="312"/>
      <c r="BR109" s="312"/>
      <c r="BS109" s="312"/>
      <c r="BT109" s="312"/>
      <c r="BU109" s="312"/>
      <c r="BV109" s="312"/>
      <c r="BW109" s="312"/>
      <c r="BX109" s="312"/>
      <c r="BY109" s="312"/>
      <c r="BZ109" s="312"/>
      <c r="CA109" s="3"/>
      <c r="CF109" s="39"/>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40"/>
      <c r="FC109" s="40"/>
      <c r="FD109" s="40"/>
      <c r="FE109" s="40"/>
      <c r="FF109" s="40"/>
      <c r="FG109" s="40"/>
      <c r="FH109" s="40"/>
      <c r="FI109" s="40"/>
      <c r="FJ109" s="40"/>
      <c r="FK109" s="40"/>
      <c r="FL109" s="40"/>
      <c r="FM109" s="40"/>
      <c r="FN109" s="40"/>
      <c r="FO109" s="40"/>
      <c r="FP109" s="40"/>
      <c r="FQ109" s="40"/>
      <c r="FR109" s="40"/>
      <c r="FS109" s="40"/>
      <c r="FT109" s="41"/>
      <c r="FU109" s="154"/>
      <c r="FV109" s="788"/>
      <c r="FW109" s="789"/>
      <c r="FX109" s="789"/>
      <c r="FY109" s="789"/>
      <c r="FZ109" s="789"/>
      <c r="GA109" s="789"/>
      <c r="GB109" s="789"/>
      <c r="GC109" s="789"/>
      <c r="GD109" s="789"/>
      <c r="GE109" s="789"/>
      <c r="GF109" s="789"/>
      <c r="GG109" s="789"/>
      <c r="GH109" s="790"/>
    </row>
    <row r="110" spans="1:192" s="24" customFormat="1" ht="5.0999999999999996" customHeight="1">
      <c r="EZ110" s="25"/>
      <c r="FA110" s="25"/>
      <c r="FU110" s="154"/>
      <c r="FV110" s="788"/>
      <c r="FW110" s="789"/>
      <c r="FX110" s="789"/>
      <c r="FY110" s="789"/>
      <c r="FZ110" s="789"/>
      <c r="GA110" s="789"/>
      <c r="GB110" s="789"/>
      <c r="GC110" s="789"/>
      <c r="GD110" s="789"/>
      <c r="GE110" s="789"/>
      <c r="GF110" s="789"/>
      <c r="GG110" s="789"/>
      <c r="GH110" s="790"/>
    </row>
    <row r="111" spans="1:192" s="24" customFormat="1" ht="8.1"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49"/>
      <c r="DC111" s="791" t="s">
        <v>62</v>
      </c>
      <c r="DD111" s="792"/>
      <c r="DE111" s="792"/>
      <c r="DF111" s="792"/>
      <c r="DG111" s="792"/>
      <c r="DH111" s="792"/>
      <c r="DI111" s="792"/>
      <c r="DJ111" s="792"/>
      <c r="DK111" s="792"/>
      <c r="DL111" s="792"/>
      <c r="DM111" s="792"/>
      <c r="DN111" s="792"/>
      <c r="DO111" s="792"/>
      <c r="DP111" s="792"/>
      <c r="DQ111" s="792"/>
      <c r="DR111" s="793"/>
      <c r="DS111" s="791" t="s">
        <v>60</v>
      </c>
      <c r="DT111" s="792"/>
      <c r="DU111" s="792"/>
      <c r="DV111" s="792"/>
      <c r="DW111" s="792"/>
      <c r="DX111" s="792"/>
      <c r="DY111" s="792"/>
      <c r="DZ111" s="792"/>
      <c r="EA111" s="792"/>
      <c r="EB111" s="792"/>
      <c r="EC111" s="792"/>
      <c r="ED111" s="792"/>
      <c r="EE111" s="792"/>
      <c r="EF111" s="793"/>
      <c r="EG111" s="791" t="s">
        <v>66</v>
      </c>
      <c r="EH111" s="792"/>
      <c r="EI111" s="792"/>
      <c r="EJ111" s="792"/>
      <c r="EK111" s="792"/>
      <c r="EL111" s="792"/>
      <c r="EM111" s="792"/>
      <c r="EN111" s="792"/>
      <c r="EO111" s="792"/>
      <c r="EP111" s="792"/>
      <c r="EQ111" s="792"/>
      <c r="ER111" s="792"/>
      <c r="ES111" s="793"/>
      <c r="ET111" s="791" t="s">
        <v>59</v>
      </c>
      <c r="EU111" s="792"/>
      <c r="EV111" s="792"/>
      <c r="EW111" s="792"/>
      <c r="EX111" s="792"/>
      <c r="EY111" s="792"/>
      <c r="EZ111" s="792"/>
      <c r="FA111" s="792"/>
      <c r="FB111" s="792"/>
      <c r="FC111" s="792"/>
      <c r="FD111" s="793"/>
      <c r="FE111" s="791" t="s">
        <v>65</v>
      </c>
      <c r="FF111" s="792"/>
      <c r="FG111" s="792"/>
      <c r="FH111" s="792"/>
      <c r="FI111" s="792"/>
      <c r="FJ111" s="792"/>
      <c r="FK111" s="792"/>
      <c r="FL111" s="792"/>
      <c r="FM111" s="792"/>
      <c r="FN111" s="792"/>
      <c r="FO111" s="792"/>
      <c r="FP111" s="792"/>
      <c r="FQ111" s="792"/>
      <c r="FR111" s="792"/>
      <c r="FS111" s="792"/>
      <c r="FT111" s="793"/>
      <c r="FU111" s="153"/>
      <c r="FV111" s="788"/>
      <c r="FW111" s="789"/>
      <c r="FX111" s="789"/>
      <c r="FY111" s="789"/>
      <c r="FZ111" s="789"/>
      <c r="GA111" s="789"/>
      <c r="GB111" s="789"/>
      <c r="GC111" s="789"/>
      <c r="GD111" s="789"/>
      <c r="GE111" s="789"/>
      <c r="GF111" s="789"/>
      <c r="GG111" s="789"/>
      <c r="GH111" s="790"/>
    </row>
    <row r="112" spans="1:192" s="24" customFormat="1" ht="3.95" customHeight="1">
      <c r="B112" s="312" t="s">
        <v>164</v>
      </c>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12"/>
      <c r="BM112" s="312"/>
      <c r="BN112" s="312"/>
      <c r="BO112" s="312"/>
      <c r="BP112" s="312"/>
      <c r="BQ112" s="312"/>
      <c r="BR112" s="312"/>
      <c r="BS112" s="312"/>
      <c r="BT112" s="312"/>
      <c r="BU112" s="312"/>
      <c r="BV112" s="312"/>
      <c r="BW112" s="312"/>
      <c r="BX112" s="312"/>
      <c r="BY112" s="312"/>
      <c r="BZ112" s="312"/>
      <c r="CA112" s="312"/>
      <c r="CB112" s="312"/>
      <c r="CC112" s="312"/>
      <c r="CD112" s="312"/>
      <c r="CE112" s="49"/>
      <c r="DC112" s="794"/>
      <c r="DD112" s="795"/>
      <c r="DE112" s="795"/>
      <c r="DF112" s="795"/>
      <c r="DG112" s="795"/>
      <c r="DH112" s="795"/>
      <c r="DI112" s="795"/>
      <c r="DJ112" s="795"/>
      <c r="DK112" s="795"/>
      <c r="DL112" s="795"/>
      <c r="DM112" s="795"/>
      <c r="DN112" s="795"/>
      <c r="DO112" s="795"/>
      <c r="DP112" s="795"/>
      <c r="DQ112" s="795"/>
      <c r="DR112" s="796"/>
      <c r="DS112" s="794"/>
      <c r="DT112" s="795"/>
      <c r="DU112" s="795"/>
      <c r="DV112" s="795"/>
      <c r="DW112" s="795"/>
      <c r="DX112" s="795"/>
      <c r="DY112" s="795"/>
      <c r="DZ112" s="795"/>
      <c r="EA112" s="795"/>
      <c r="EB112" s="795"/>
      <c r="EC112" s="795"/>
      <c r="ED112" s="795"/>
      <c r="EE112" s="795"/>
      <c r="EF112" s="796"/>
      <c r="EG112" s="794"/>
      <c r="EH112" s="795"/>
      <c r="EI112" s="795"/>
      <c r="EJ112" s="795"/>
      <c r="EK112" s="795"/>
      <c r="EL112" s="795"/>
      <c r="EM112" s="795"/>
      <c r="EN112" s="795"/>
      <c r="EO112" s="795"/>
      <c r="EP112" s="795"/>
      <c r="EQ112" s="795"/>
      <c r="ER112" s="795"/>
      <c r="ES112" s="796"/>
      <c r="ET112" s="794"/>
      <c r="EU112" s="795"/>
      <c r="EV112" s="795"/>
      <c r="EW112" s="795"/>
      <c r="EX112" s="795"/>
      <c r="EY112" s="795"/>
      <c r="EZ112" s="795"/>
      <c r="FA112" s="795"/>
      <c r="FB112" s="795"/>
      <c r="FC112" s="795"/>
      <c r="FD112" s="796"/>
      <c r="FE112" s="794"/>
      <c r="FF112" s="795"/>
      <c r="FG112" s="795"/>
      <c r="FH112" s="795"/>
      <c r="FI112" s="795"/>
      <c r="FJ112" s="795"/>
      <c r="FK112" s="795"/>
      <c r="FL112" s="795"/>
      <c r="FM112" s="795"/>
      <c r="FN112" s="795"/>
      <c r="FO112" s="795"/>
      <c r="FP112" s="795"/>
      <c r="FQ112" s="795"/>
      <c r="FR112" s="795"/>
      <c r="FS112" s="795"/>
      <c r="FT112" s="796"/>
      <c r="FU112" s="153"/>
      <c r="FV112" s="788"/>
      <c r="FW112" s="789"/>
      <c r="FX112" s="789"/>
      <c r="FY112" s="789"/>
      <c r="FZ112" s="789"/>
      <c r="GA112" s="789"/>
      <c r="GB112" s="789"/>
      <c r="GC112" s="789"/>
      <c r="GD112" s="789"/>
      <c r="GE112" s="789"/>
      <c r="GF112" s="789"/>
      <c r="GG112" s="789"/>
      <c r="GH112" s="790"/>
    </row>
    <row r="113" spans="2:190" s="24" customFormat="1" ht="6" customHeight="1">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2"/>
      <c r="AY113" s="312"/>
      <c r="AZ113" s="312"/>
      <c r="BA113" s="312"/>
      <c r="BB113" s="312"/>
      <c r="BC113" s="312"/>
      <c r="BD113" s="312"/>
      <c r="BE113" s="312"/>
      <c r="BF113" s="312"/>
      <c r="BG113" s="312"/>
      <c r="BH113" s="312"/>
      <c r="BI113" s="312"/>
      <c r="BJ113" s="312"/>
      <c r="BK113" s="312"/>
      <c r="BL113" s="312"/>
      <c r="BM113" s="312"/>
      <c r="BN113" s="312"/>
      <c r="BO113" s="312"/>
      <c r="BP113" s="312"/>
      <c r="BQ113" s="312"/>
      <c r="BR113" s="312"/>
      <c r="BS113" s="312"/>
      <c r="BT113" s="312"/>
      <c r="BU113" s="312"/>
      <c r="BV113" s="312"/>
      <c r="BW113" s="312"/>
      <c r="BX113" s="312"/>
      <c r="BY113" s="312"/>
      <c r="BZ113" s="312"/>
      <c r="CA113" s="312"/>
      <c r="CB113" s="312"/>
      <c r="CC113" s="312"/>
      <c r="CD113" s="312"/>
      <c r="DC113" s="529"/>
      <c r="DD113" s="530"/>
      <c r="DE113" s="530"/>
      <c r="DF113" s="530"/>
      <c r="DG113" s="530"/>
      <c r="DH113" s="530"/>
      <c r="DI113" s="530"/>
      <c r="DJ113" s="530" t="s">
        <v>61</v>
      </c>
      <c r="DK113" s="530"/>
      <c r="DL113" s="530"/>
      <c r="DM113" s="530"/>
      <c r="DN113" s="530"/>
      <c r="DO113" s="530"/>
      <c r="DP113" s="530"/>
      <c r="DQ113" s="530"/>
      <c r="DR113" s="535"/>
      <c r="DS113" s="529"/>
      <c r="DT113" s="530"/>
      <c r="DU113" s="530"/>
      <c r="DV113" s="530"/>
      <c r="DW113" s="530"/>
      <c r="DX113" s="530"/>
      <c r="DY113" s="530"/>
      <c r="DZ113" s="530"/>
      <c r="EA113" s="530"/>
      <c r="EB113" s="530"/>
      <c r="EC113" s="530"/>
      <c r="ED113" s="530"/>
      <c r="EE113" s="530"/>
      <c r="EF113" s="535"/>
      <c r="EG113" s="529"/>
      <c r="EH113" s="530"/>
      <c r="EI113" s="530"/>
      <c r="EJ113" s="530"/>
      <c r="EK113" s="530"/>
      <c r="EL113" s="530"/>
      <c r="EM113" s="530"/>
      <c r="EN113" s="530"/>
      <c r="EO113" s="530"/>
      <c r="EP113" s="530"/>
      <c r="EQ113" s="530"/>
      <c r="ER113" s="530"/>
      <c r="ES113" s="535"/>
      <c r="ET113" s="529"/>
      <c r="EU113" s="530"/>
      <c r="EV113" s="530"/>
      <c r="EW113" s="530"/>
      <c r="EX113" s="530"/>
      <c r="EY113" s="530"/>
      <c r="EZ113" s="530"/>
      <c r="FA113" s="530"/>
      <c r="FB113" s="530"/>
      <c r="FC113" s="530"/>
      <c r="FD113" s="535"/>
      <c r="FE113" s="797"/>
      <c r="FF113" s="798"/>
      <c r="FG113" s="798"/>
      <c r="FH113" s="798"/>
      <c r="FI113" s="798"/>
      <c r="FJ113" s="798"/>
      <c r="FK113" s="798"/>
      <c r="FL113" s="798"/>
      <c r="FM113" s="798"/>
      <c r="FN113" s="798"/>
      <c r="FO113" s="798"/>
      <c r="FP113" s="798"/>
      <c r="FQ113" s="798"/>
      <c r="FR113" s="798"/>
      <c r="FS113" s="798"/>
      <c r="FT113" s="799"/>
      <c r="FU113" s="155"/>
      <c r="FV113" s="788"/>
      <c r="FW113" s="789"/>
      <c r="FX113" s="789"/>
      <c r="FY113" s="789"/>
      <c r="FZ113" s="789"/>
      <c r="GA113" s="789"/>
      <c r="GB113" s="789"/>
      <c r="GC113" s="789"/>
      <c r="GD113" s="789"/>
      <c r="GE113" s="789"/>
      <c r="GF113" s="789"/>
      <c r="GG113" s="789"/>
      <c r="GH113" s="790"/>
    </row>
    <row r="114" spans="2:190" s="24" customFormat="1" ht="9.9499999999999993" customHeight="1">
      <c r="B114" s="316" t="s">
        <v>102</v>
      </c>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s="316"/>
      <c r="BM114" s="316"/>
      <c r="BN114" s="316"/>
      <c r="BO114" s="316"/>
      <c r="BP114" s="316"/>
      <c r="BQ114" s="316"/>
      <c r="BR114" s="316"/>
      <c r="BS114" s="316"/>
      <c r="BT114" s="316"/>
      <c r="BU114" s="316"/>
      <c r="BV114" s="316"/>
      <c r="BW114" s="316"/>
      <c r="BX114" s="316"/>
      <c r="BY114" s="316"/>
      <c r="BZ114" s="316"/>
      <c r="CA114" s="316"/>
      <c r="CB114" s="316"/>
      <c r="CC114" s="316"/>
      <c r="CD114" s="316"/>
      <c r="DC114" s="531"/>
      <c r="DD114" s="532"/>
      <c r="DE114" s="532"/>
      <c r="DF114" s="532"/>
      <c r="DG114" s="532"/>
      <c r="DH114" s="532"/>
      <c r="DI114" s="532"/>
      <c r="DJ114" s="532"/>
      <c r="DK114" s="532"/>
      <c r="DL114" s="532"/>
      <c r="DM114" s="532"/>
      <c r="DN114" s="532"/>
      <c r="DO114" s="532"/>
      <c r="DP114" s="532"/>
      <c r="DQ114" s="532"/>
      <c r="DR114" s="536"/>
      <c r="DS114" s="531"/>
      <c r="DT114" s="532"/>
      <c r="DU114" s="532"/>
      <c r="DV114" s="532"/>
      <c r="DW114" s="532"/>
      <c r="DX114" s="532"/>
      <c r="DY114" s="532"/>
      <c r="DZ114" s="532"/>
      <c r="EA114" s="532"/>
      <c r="EB114" s="532"/>
      <c r="EC114" s="532"/>
      <c r="ED114" s="532"/>
      <c r="EE114" s="532"/>
      <c r="EF114" s="536"/>
      <c r="EG114" s="531"/>
      <c r="EH114" s="532"/>
      <c r="EI114" s="532"/>
      <c r="EJ114" s="532"/>
      <c r="EK114" s="532"/>
      <c r="EL114" s="532"/>
      <c r="EM114" s="532"/>
      <c r="EN114" s="532"/>
      <c r="EO114" s="532"/>
      <c r="EP114" s="532"/>
      <c r="EQ114" s="532"/>
      <c r="ER114" s="532"/>
      <c r="ES114" s="536"/>
      <c r="ET114" s="531"/>
      <c r="EU114" s="532"/>
      <c r="EV114" s="532"/>
      <c r="EW114" s="532"/>
      <c r="EX114" s="532"/>
      <c r="EY114" s="532"/>
      <c r="EZ114" s="532"/>
      <c r="FA114" s="532"/>
      <c r="FB114" s="532"/>
      <c r="FC114" s="532"/>
      <c r="FD114" s="536"/>
      <c r="FE114" s="800"/>
      <c r="FF114" s="801"/>
      <c r="FG114" s="801"/>
      <c r="FH114" s="801"/>
      <c r="FI114" s="801"/>
      <c r="FJ114" s="801"/>
      <c r="FK114" s="801"/>
      <c r="FL114" s="801"/>
      <c r="FM114" s="801"/>
      <c r="FN114" s="801"/>
      <c r="FO114" s="801"/>
      <c r="FP114" s="801"/>
      <c r="FQ114" s="801"/>
      <c r="FR114" s="801"/>
      <c r="FS114" s="801"/>
      <c r="FT114" s="802"/>
      <c r="FU114" s="155"/>
      <c r="FV114" s="788"/>
      <c r="FW114" s="789"/>
      <c r="FX114" s="789"/>
      <c r="FY114" s="789"/>
      <c r="FZ114" s="789"/>
      <c r="GA114" s="789"/>
      <c r="GB114" s="789"/>
      <c r="GC114" s="789"/>
      <c r="GD114" s="789"/>
      <c r="GE114" s="789"/>
      <c r="GF114" s="789"/>
      <c r="GG114" s="789"/>
      <c r="GH114" s="790"/>
    </row>
    <row r="115" spans="2:190" s="24" customFormat="1" ht="9.9499999999999993" customHeight="1">
      <c r="B115" s="316" t="s">
        <v>158</v>
      </c>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16"/>
      <c r="AY115" s="316"/>
      <c r="AZ115" s="316"/>
      <c r="BA115" s="316"/>
      <c r="BB115" s="316"/>
      <c r="BC115" s="316"/>
      <c r="BD115" s="316"/>
      <c r="BE115" s="316"/>
      <c r="BF115" s="316"/>
      <c r="BG115" s="316"/>
      <c r="BH115" s="316"/>
      <c r="BI115" s="316"/>
      <c r="BJ115" s="316"/>
      <c r="BK115" s="316"/>
      <c r="BL115" s="316"/>
      <c r="BM115" s="316"/>
      <c r="BN115" s="316"/>
      <c r="BO115" s="316"/>
      <c r="BP115" s="316"/>
      <c r="BQ115" s="316"/>
      <c r="BR115" s="316"/>
      <c r="BS115" s="316"/>
      <c r="BT115" s="316"/>
      <c r="BU115" s="316"/>
      <c r="BV115" s="316"/>
      <c r="BW115" s="316"/>
      <c r="BX115" s="316"/>
      <c r="BY115" s="316"/>
      <c r="BZ115" s="316"/>
      <c r="CA115" s="316"/>
      <c r="CB115" s="316"/>
      <c r="CC115" s="316"/>
      <c r="CD115" s="316"/>
      <c r="CE115" s="316"/>
      <c r="CF115" s="316"/>
      <c r="CG115" s="316"/>
      <c r="CH115" s="316"/>
      <c r="CI115" s="316"/>
      <c r="CJ115" s="316"/>
      <c r="CK115" s="316"/>
      <c r="CL115" s="316"/>
      <c r="CM115" s="316"/>
      <c r="CN115" s="316"/>
      <c r="CO115" s="316"/>
      <c r="CP115" s="316"/>
      <c r="CQ115" s="316"/>
      <c r="CR115" s="316"/>
      <c r="CS115" s="316"/>
      <c r="CT115" s="316"/>
      <c r="CU115" s="316"/>
      <c r="CV115" s="316"/>
      <c r="CW115" s="316"/>
      <c r="CX115" s="316"/>
      <c r="CY115" s="316"/>
      <c r="CZ115" s="316"/>
      <c r="DA115" s="316"/>
      <c r="DB115" s="316"/>
      <c r="DC115" s="316"/>
      <c r="DD115" s="316"/>
      <c r="DE115" s="316"/>
      <c r="DF115" s="316"/>
      <c r="DG115" s="316"/>
      <c r="DH115" s="316"/>
      <c r="DI115" s="316"/>
      <c r="DJ115" s="316"/>
      <c r="DK115" s="316"/>
      <c r="DL115" s="316"/>
      <c r="DM115" s="316"/>
      <c r="DN115" s="316"/>
      <c r="DO115" s="316"/>
      <c r="DP115" s="316"/>
      <c r="DQ115" s="316"/>
      <c r="DR115" s="316"/>
      <c r="DS115" s="316"/>
      <c r="DT115" s="316"/>
      <c r="DU115" s="316"/>
      <c r="DV115" s="316"/>
      <c r="DW115" s="316"/>
      <c r="DX115" s="316"/>
      <c r="DY115" s="316"/>
      <c r="DZ115" s="316"/>
      <c r="EA115" s="316"/>
      <c r="EB115" s="316"/>
      <c r="EC115" s="316"/>
      <c r="ED115" s="316"/>
      <c r="EE115" s="316"/>
      <c r="EF115" s="316"/>
      <c r="EG115" s="316"/>
      <c r="EH115" s="316"/>
      <c r="EI115" s="316"/>
      <c r="EJ115" s="316"/>
      <c r="EK115" s="316"/>
      <c r="EL115" s="316"/>
      <c r="EM115" s="316"/>
      <c r="EN115" s="316"/>
      <c r="EO115" s="316"/>
      <c r="EP115" s="316"/>
      <c r="EQ115" s="316"/>
      <c r="ER115" s="316"/>
      <c r="ES115" s="316"/>
      <c r="ET115" s="316"/>
      <c r="EU115" s="316"/>
      <c r="EV115" s="316"/>
      <c r="EW115" s="316"/>
      <c r="EX115" s="316"/>
      <c r="EY115" s="316"/>
      <c r="EZ115" s="316"/>
      <c r="FA115" s="316"/>
      <c r="FB115" s="316"/>
      <c r="FC115" s="316"/>
      <c r="FD115" s="316"/>
      <c r="FE115" s="316"/>
      <c r="FF115" s="316"/>
      <c r="FG115" s="316"/>
      <c r="FH115" s="316"/>
      <c r="FI115" s="316"/>
      <c r="FJ115" s="316"/>
      <c r="FK115" s="316"/>
      <c r="FL115" s="316"/>
      <c r="FM115" s="316"/>
      <c r="FN115" s="316"/>
      <c r="FO115" s="316"/>
      <c r="FP115" s="316"/>
      <c r="FQ115" s="316"/>
      <c r="FR115" s="316"/>
      <c r="FS115" s="316"/>
      <c r="FT115" s="316"/>
      <c r="FU115" s="316"/>
      <c r="FV115" s="528" t="s">
        <v>111</v>
      </c>
      <c r="FW115" s="528"/>
      <c r="FX115" s="528"/>
      <c r="FY115" s="528"/>
      <c r="FZ115" s="528"/>
      <c r="GA115" s="528"/>
      <c r="GB115" s="528"/>
      <c r="GC115" s="528"/>
      <c r="GD115" s="528"/>
      <c r="GE115" s="528"/>
      <c r="GF115" s="528"/>
      <c r="GG115" s="528"/>
      <c r="GH115" s="528"/>
    </row>
    <row r="116" spans="2:190" s="24" customFormat="1" ht="8.1" customHeight="1">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76"/>
      <c r="EI116" s="76"/>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X116" s="521" t="s">
        <v>381</v>
      </c>
      <c r="FY116" s="521"/>
      <c r="FZ116" s="521"/>
      <c r="GA116" s="521"/>
      <c r="GB116" s="521"/>
      <c r="GC116" s="521"/>
      <c r="GD116" s="521"/>
      <c r="GE116" s="521"/>
      <c r="GF116" s="521"/>
      <c r="GG116" s="521"/>
      <c r="GH116" s="521"/>
    </row>
    <row r="117" spans="2:190" ht="8.4499999999999993" customHeight="1">
      <c r="FX117" s="520"/>
      <c r="FY117" s="520"/>
      <c r="FZ117" s="520"/>
      <c r="GA117" s="520"/>
      <c r="GB117" s="520"/>
      <c r="GC117" s="520"/>
      <c r="GD117" s="520"/>
      <c r="GE117" s="520"/>
      <c r="GF117" s="520"/>
      <c r="GG117" s="520"/>
      <c r="GH117" s="520"/>
    </row>
  </sheetData>
  <sheetProtection algorithmName="SHA-512" hashValue="vdW3hnngxrZbmQsN9CkZBS6Fx4MH9wiPoNPMmS7eRQtxti38ceDDo/wTv9feqCPz2mWruuDqnKv9o/ae+4m40g==" saltValue="pxLkW6F6ZiQM6hPUaxJyDw==" spinCount="100000" sheet="1" objects="1" scenarios="1"/>
  <mergeCells count="547">
    <mergeCell ref="M81:O84"/>
    <mergeCell ref="S81:U84"/>
    <mergeCell ref="V81:X84"/>
    <mergeCell ref="CB81:CD84"/>
    <mergeCell ref="Y81:AP84"/>
    <mergeCell ref="P81:R84"/>
    <mergeCell ref="BI81:BS84"/>
    <mergeCell ref="BT81:BW84"/>
    <mergeCell ref="BX81:CA84"/>
    <mergeCell ref="AQ81:BH84"/>
    <mergeCell ref="FV102:GH103"/>
    <mergeCell ref="FV104:GH114"/>
    <mergeCell ref="CG103:FS103"/>
    <mergeCell ref="CG104:FS104"/>
    <mergeCell ref="CG105:FS106"/>
    <mergeCell ref="CG107:FS107"/>
    <mergeCell ref="CG108:FS108"/>
    <mergeCell ref="FE111:FT112"/>
    <mergeCell ref="FE113:FT114"/>
    <mergeCell ref="DC111:DR112"/>
    <mergeCell ref="DS111:EF112"/>
    <mergeCell ref="EG111:ES112"/>
    <mergeCell ref="ET111:FD112"/>
    <mergeCell ref="FW93:FY94"/>
    <mergeCell ref="FE95:FJ95"/>
    <mergeCell ref="FK95:FY96"/>
    <mergeCell ref="FE96:FJ96"/>
    <mergeCell ref="FE93:FG94"/>
    <mergeCell ref="FH93:FJ94"/>
    <mergeCell ref="FK93:FM94"/>
    <mergeCell ref="FN93:FP94"/>
    <mergeCell ref="FQ93:FS94"/>
    <mergeCell ref="FT93:FV94"/>
    <mergeCell ref="FA93:FC96"/>
    <mergeCell ref="FD93:FD96"/>
    <mergeCell ref="DL89:DN90"/>
    <mergeCell ref="FE97:FG98"/>
    <mergeCell ref="FH97:FJ98"/>
    <mergeCell ref="FK97:FM98"/>
    <mergeCell ref="FN97:FP98"/>
    <mergeCell ref="FQ97:FS98"/>
    <mergeCell ref="FT97:FV98"/>
    <mergeCell ref="FT89:FV90"/>
    <mergeCell ref="DP90:DR92"/>
    <mergeCell ref="DT90:DV92"/>
    <mergeCell ref="DL91:DN92"/>
    <mergeCell ref="FE91:FJ91"/>
    <mergeCell ref="FK91:FY92"/>
    <mergeCell ref="FE92:FJ92"/>
    <mergeCell ref="EZ89:EZ92"/>
    <mergeCell ref="FA89:FC92"/>
    <mergeCell ref="FD89:FD92"/>
    <mergeCell ref="FE89:FG90"/>
    <mergeCell ref="FH89:FJ90"/>
    <mergeCell ref="FK89:FM90"/>
    <mergeCell ref="FN89:FP90"/>
    <mergeCell ref="EW89:EY92"/>
    <mergeCell ref="EP89:ER92"/>
    <mergeCell ref="FE81:FG82"/>
    <mergeCell ref="EW81:EY84"/>
    <mergeCell ref="FT81:FV82"/>
    <mergeCell ref="FW81:FY82"/>
    <mergeCell ref="DL83:DN84"/>
    <mergeCell ref="EA85:EC88"/>
    <mergeCell ref="ED85:EF88"/>
    <mergeCell ref="EZ85:EZ88"/>
    <mergeCell ref="FA85:FC88"/>
    <mergeCell ref="DL85:DN86"/>
    <mergeCell ref="DO85:DS85"/>
    <mergeCell ref="DX85:DZ88"/>
    <mergeCell ref="DP86:DR88"/>
    <mergeCell ref="DT86:DV88"/>
    <mergeCell ref="DL87:DN88"/>
    <mergeCell ref="EG85:EI88"/>
    <mergeCell ref="EJ85:EL88"/>
    <mergeCell ref="EM85:EO88"/>
    <mergeCell ref="ES85:EU88"/>
    <mergeCell ref="EV85:EV88"/>
    <mergeCell ref="EW85:EY88"/>
    <mergeCell ref="EG81:EI84"/>
    <mergeCell ref="EJ81:EL84"/>
    <mergeCell ref="EM81:EO84"/>
    <mergeCell ref="FM53:GH54"/>
    <mergeCell ref="FD85:FD88"/>
    <mergeCell ref="GE67:GH80"/>
    <mergeCell ref="FM55:GH56"/>
    <mergeCell ref="EU51:EV52"/>
    <mergeCell ref="EU53:EV54"/>
    <mergeCell ref="FM57:GH58"/>
    <mergeCell ref="FE83:FJ83"/>
    <mergeCell ref="FE84:FJ84"/>
    <mergeCell ref="FK83:FY84"/>
    <mergeCell ref="FH81:FJ82"/>
    <mergeCell ref="FK81:FM82"/>
    <mergeCell ref="FN81:FP82"/>
    <mergeCell ref="FQ81:FS82"/>
    <mergeCell ref="EP63:FD63"/>
    <mergeCell ref="EP65:FD65"/>
    <mergeCell ref="FH75:FY77"/>
    <mergeCell ref="EJ69:EU71"/>
    <mergeCell ref="FH78:FM80"/>
    <mergeCell ref="FN78:FS80"/>
    <mergeCell ref="FT78:FY80"/>
    <mergeCell ref="EZ81:EZ84"/>
    <mergeCell ref="FA81:FC84"/>
    <mergeCell ref="FD81:FD84"/>
    <mergeCell ref="GA85:GB88"/>
    <mergeCell ref="GC85:GD88"/>
    <mergeCell ref="FK99:FY100"/>
    <mergeCell ref="FT85:FV86"/>
    <mergeCell ref="FW85:FY86"/>
    <mergeCell ref="FQ89:FS90"/>
    <mergeCell ref="FV9:FY20"/>
    <mergeCell ref="EA11:FT13"/>
    <mergeCell ref="EK15:FT19"/>
    <mergeCell ref="FE76:FG77"/>
    <mergeCell ref="FE78:FG79"/>
    <mergeCell ref="DX67:EI67"/>
    <mergeCell ref="DX72:EI74"/>
    <mergeCell ref="DX75:EI77"/>
    <mergeCell ref="DX78:EI80"/>
    <mergeCell ref="EJ67:EU67"/>
    <mergeCell ref="EV67:FD70"/>
    <mergeCell ref="FE67:FY67"/>
    <mergeCell ref="FE68:FY69"/>
    <mergeCell ref="FE70:FY71"/>
    <mergeCell ref="FE72:FY73"/>
    <mergeCell ref="EW51:FL52"/>
    <mergeCell ref="FM51:GH52"/>
    <mergeCell ref="EW53:FL54"/>
    <mergeCell ref="FD97:FD100"/>
    <mergeCell ref="CQ97:CS100"/>
    <mergeCell ref="FE100:FJ100"/>
    <mergeCell ref="GE85:GH88"/>
    <mergeCell ref="GA89:GB92"/>
    <mergeCell ref="GC89:GD92"/>
    <mergeCell ref="GE89:GH92"/>
    <mergeCell ref="FE85:FG86"/>
    <mergeCell ref="FH85:FJ86"/>
    <mergeCell ref="FK85:FM86"/>
    <mergeCell ref="FN85:FP86"/>
    <mergeCell ref="FQ85:FS86"/>
    <mergeCell ref="FE87:FJ87"/>
    <mergeCell ref="FK87:FY88"/>
    <mergeCell ref="FE88:FJ88"/>
    <mergeCell ref="FW89:FY90"/>
    <mergeCell ref="FW97:FY98"/>
    <mergeCell ref="FE99:FJ99"/>
    <mergeCell ref="GA93:GB96"/>
    <mergeCell ref="GC93:GD96"/>
    <mergeCell ref="GE93:GH96"/>
    <mergeCell ref="GA97:GB100"/>
    <mergeCell ref="GC97:GD100"/>
    <mergeCell ref="GE97:GH100"/>
    <mergeCell ref="J81:L84"/>
    <mergeCell ref="V89:X92"/>
    <mergeCell ref="Y97:AP100"/>
    <mergeCell ref="AQ97:BH100"/>
    <mergeCell ref="GA81:GB84"/>
    <mergeCell ref="GC81:GD84"/>
    <mergeCell ref="GE81:GH84"/>
    <mergeCell ref="GA67:GD68"/>
    <mergeCell ref="GA69:GB80"/>
    <mergeCell ref="GC69:GD80"/>
    <mergeCell ref="DL67:DW70"/>
    <mergeCell ref="DL71:DW73"/>
    <mergeCell ref="DL74:DW76"/>
    <mergeCell ref="DL77:DW79"/>
    <mergeCell ref="DL80:DW80"/>
    <mergeCell ref="EV71:FD73"/>
    <mergeCell ref="EJ72:EU74"/>
    <mergeCell ref="EV74:FD76"/>
    <mergeCell ref="EJ75:EU77"/>
    <mergeCell ref="EV77:FD79"/>
    <mergeCell ref="EJ78:EU80"/>
    <mergeCell ref="EV80:FD80"/>
    <mergeCell ref="DX69:EI71"/>
    <mergeCell ref="FA97:FC100"/>
    <mergeCell ref="A63:C80"/>
    <mergeCell ref="D81:F84"/>
    <mergeCell ref="D85:F88"/>
    <mergeCell ref="D89:F92"/>
    <mergeCell ref="BC109:BZ109"/>
    <mergeCell ref="BN103:CC103"/>
    <mergeCell ref="BN104:CC104"/>
    <mergeCell ref="BI97:BS100"/>
    <mergeCell ref="BT97:BW100"/>
    <mergeCell ref="BX97:CA100"/>
    <mergeCell ref="D93:F96"/>
    <mergeCell ref="D97:F100"/>
    <mergeCell ref="D78:X80"/>
    <mergeCell ref="D75:X77"/>
    <mergeCell ref="D72:X74"/>
    <mergeCell ref="D67:X71"/>
    <mergeCell ref="A81:C82"/>
    <mergeCell ref="A83:C84"/>
    <mergeCell ref="A85:C86"/>
    <mergeCell ref="A87:C88"/>
    <mergeCell ref="A89:C90"/>
    <mergeCell ref="A91:C92"/>
    <mergeCell ref="A93:C94"/>
    <mergeCell ref="G81:I84"/>
    <mergeCell ref="Y75:AP80"/>
    <mergeCell ref="CT69:DB71"/>
    <mergeCell ref="BI69:BS71"/>
    <mergeCell ref="BT67:BW74"/>
    <mergeCell ref="BX67:CS74"/>
    <mergeCell ref="CT67:DB67"/>
    <mergeCell ref="CT72:DB74"/>
    <mergeCell ref="BT75:BW75"/>
    <mergeCell ref="BX75:CA76"/>
    <mergeCell ref="CN75:CS80"/>
    <mergeCell ref="CT75:DB77"/>
    <mergeCell ref="BT76:BW77"/>
    <mergeCell ref="BX77:CA78"/>
    <mergeCell ref="AQ75:BH80"/>
    <mergeCell ref="Y67:BH74"/>
    <mergeCell ref="BI67:BS67"/>
    <mergeCell ref="BI72:BS74"/>
    <mergeCell ref="BI75:BS77"/>
    <mergeCell ref="BI78:BS80"/>
    <mergeCell ref="BT78:BW79"/>
    <mergeCell ref="BX79:CA80"/>
    <mergeCell ref="BT80:BW80"/>
    <mergeCell ref="CB75:CG80"/>
    <mergeCell ref="A97:C98"/>
    <mergeCell ref="CH93:CJ96"/>
    <mergeCell ref="DF93:DH96"/>
    <mergeCell ref="DI93:DK96"/>
    <mergeCell ref="DL93:DN94"/>
    <mergeCell ref="DO93:DS93"/>
    <mergeCell ref="G97:I100"/>
    <mergeCell ref="J97:L100"/>
    <mergeCell ref="M97:O100"/>
    <mergeCell ref="P97:R100"/>
    <mergeCell ref="S97:U100"/>
    <mergeCell ref="V97:X100"/>
    <mergeCell ref="G93:I96"/>
    <mergeCell ref="J93:L96"/>
    <mergeCell ref="A99:C100"/>
    <mergeCell ref="CT97:CV100"/>
    <mergeCell ref="CW97:CY100"/>
    <mergeCell ref="CZ97:DB100"/>
    <mergeCell ref="DC97:DE100"/>
    <mergeCell ref="DF97:DH100"/>
    <mergeCell ref="DI97:DK100"/>
    <mergeCell ref="DL97:DN98"/>
    <mergeCell ref="CH97:CJ100"/>
    <mergeCell ref="CK97:CM100"/>
    <mergeCell ref="CN97:CP100"/>
    <mergeCell ref="CE97:CG100"/>
    <mergeCell ref="CB97:CD100"/>
    <mergeCell ref="DL99:DN100"/>
    <mergeCell ref="CN81:CP84"/>
    <mergeCell ref="CB89:CD92"/>
    <mergeCell ref="CH89:CJ92"/>
    <mergeCell ref="CE89:CG92"/>
    <mergeCell ref="CE81:CG84"/>
    <mergeCell ref="CH81:CJ84"/>
    <mergeCell ref="CK81:CM84"/>
    <mergeCell ref="DL95:DN96"/>
    <mergeCell ref="A56:E61"/>
    <mergeCell ref="F56:J61"/>
    <mergeCell ref="K56:O61"/>
    <mergeCell ref="P56:T61"/>
    <mergeCell ref="U56:Y61"/>
    <mergeCell ref="Z56:AD61"/>
    <mergeCell ref="AT56:AX61"/>
    <mergeCell ref="BI93:BS96"/>
    <mergeCell ref="BT93:BW96"/>
    <mergeCell ref="BX89:CA92"/>
    <mergeCell ref="G85:I88"/>
    <mergeCell ref="P85:R88"/>
    <mergeCell ref="G89:I92"/>
    <mergeCell ref="J89:L92"/>
    <mergeCell ref="P93:R96"/>
    <mergeCell ref="S93:U96"/>
    <mergeCell ref="V93:X96"/>
    <mergeCell ref="CN93:CP96"/>
    <mergeCell ref="CH75:CM80"/>
    <mergeCell ref="A95:C96"/>
    <mergeCell ref="AE56:AI61"/>
    <mergeCell ref="AJ56:AN61"/>
    <mergeCell ref="AO56:AS61"/>
    <mergeCell ref="F46:W49"/>
    <mergeCell ref="ET29:GH30"/>
    <mergeCell ref="ET31:GH32"/>
    <mergeCell ref="ET33:GH34"/>
    <mergeCell ref="ET35:GH36"/>
    <mergeCell ref="ET37:GH38"/>
    <mergeCell ref="CQ45:CR45"/>
    <mergeCell ref="EU46:GH48"/>
    <mergeCell ref="ES46:ET48"/>
    <mergeCell ref="CQ49:ER50"/>
    <mergeCell ref="CQ31:ER32"/>
    <mergeCell ref="EU49:GH50"/>
    <mergeCell ref="CO31:CP32"/>
    <mergeCell ref="CO37:CP38"/>
    <mergeCell ref="BH31:BJ33"/>
    <mergeCell ref="BH36:BJ38"/>
    <mergeCell ref="G28:BD30"/>
    <mergeCell ref="G32:BD34"/>
    <mergeCell ref="G37:L39"/>
    <mergeCell ref="M37:U39"/>
    <mergeCell ref="G40:BD43"/>
    <mergeCell ref="EV89:EV92"/>
    <mergeCell ref="CO46:CP48"/>
    <mergeCell ref="CQ46:ER48"/>
    <mergeCell ref="DC67:DK67"/>
    <mergeCell ref="DC72:DK74"/>
    <mergeCell ref="DC75:DK77"/>
    <mergeCell ref="DC78:DK80"/>
    <mergeCell ref="EP81:ER84"/>
    <mergeCell ref="ES81:EU84"/>
    <mergeCell ref="EV81:EV84"/>
    <mergeCell ref="CT89:CV92"/>
    <mergeCell ref="CW89:CY92"/>
    <mergeCell ref="CZ89:DB92"/>
    <mergeCell ref="DC89:DE92"/>
    <mergeCell ref="DF89:DH92"/>
    <mergeCell ref="DI89:DK92"/>
    <mergeCell ref="DC69:DK71"/>
    <mergeCell ref="EA81:EC84"/>
    <mergeCell ref="ED81:EF84"/>
    <mergeCell ref="EA89:EC92"/>
    <mergeCell ref="DO89:DS89"/>
    <mergeCell ref="ED89:EF92"/>
    <mergeCell ref="EG89:EI92"/>
    <mergeCell ref="EJ89:EL92"/>
    <mergeCell ref="EA97:EC100"/>
    <mergeCell ref="ED97:EF100"/>
    <mergeCell ref="EG97:EI100"/>
    <mergeCell ref="DX97:DZ100"/>
    <mergeCell ref="DP98:DR100"/>
    <mergeCell ref="DT98:DV100"/>
    <mergeCell ref="ES93:EU96"/>
    <mergeCell ref="EZ93:EZ96"/>
    <mergeCell ref="DP94:DR96"/>
    <mergeCell ref="DT94:DV96"/>
    <mergeCell ref="DO97:DS97"/>
    <mergeCell ref="EG93:EI96"/>
    <mergeCell ref="EJ93:EL96"/>
    <mergeCell ref="CT93:CV96"/>
    <mergeCell ref="CW93:CY96"/>
    <mergeCell ref="CZ93:DB96"/>
    <mergeCell ref="DC93:DE96"/>
    <mergeCell ref="ED93:EF96"/>
    <mergeCell ref="EM93:EO96"/>
    <mergeCell ref="DX93:DZ96"/>
    <mergeCell ref="EA93:EC96"/>
    <mergeCell ref="FX117:GH117"/>
    <mergeCell ref="FX116:GH116"/>
    <mergeCell ref="EJ97:EL100"/>
    <mergeCell ref="EM97:EO100"/>
    <mergeCell ref="ES97:EU100"/>
    <mergeCell ref="EV97:EV100"/>
    <mergeCell ref="B115:FU115"/>
    <mergeCell ref="FV115:GH115"/>
    <mergeCell ref="B114:CD114"/>
    <mergeCell ref="DC113:DI114"/>
    <mergeCell ref="A108:B108"/>
    <mergeCell ref="DJ113:DK114"/>
    <mergeCell ref="DL113:DR114"/>
    <mergeCell ref="DS113:EF114"/>
    <mergeCell ref="ET113:FD114"/>
    <mergeCell ref="D107:AZ107"/>
    <mergeCell ref="B112:CD113"/>
    <mergeCell ref="D108:AZ108"/>
    <mergeCell ref="A105:B106"/>
    <mergeCell ref="A107:B107"/>
    <mergeCell ref="EP97:ER100"/>
    <mergeCell ref="EW97:EY100"/>
    <mergeCell ref="EG113:ES114"/>
    <mergeCell ref="EZ97:EZ100"/>
    <mergeCell ref="EM89:EO92"/>
    <mergeCell ref="Y89:AP92"/>
    <mergeCell ref="BK48:CG50"/>
    <mergeCell ref="BK44:CG47"/>
    <mergeCell ref="CQ39:CR41"/>
    <mergeCell ref="ES89:EU92"/>
    <mergeCell ref="CQ81:CS84"/>
    <mergeCell ref="CQ89:CS92"/>
    <mergeCell ref="CK89:CM92"/>
    <mergeCell ref="CN89:CP92"/>
    <mergeCell ref="CT81:CV84"/>
    <mergeCell ref="CW81:CY84"/>
    <mergeCell ref="CZ81:DB84"/>
    <mergeCell ref="DC81:DE84"/>
    <mergeCell ref="DX81:DZ84"/>
    <mergeCell ref="DF81:DH84"/>
    <mergeCell ref="DI81:DK84"/>
    <mergeCell ref="DL81:DN82"/>
    <mergeCell ref="DO81:DS81"/>
    <mergeCell ref="DP82:DR84"/>
    <mergeCell ref="DT82:DV84"/>
    <mergeCell ref="BH42:BJ45"/>
    <mergeCell ref="CQ85:CS88"/>
    <mergeCell ref="CN85:CP88"/>
    <mergeCell ref="DX89:DZ92"/>
    <mergeCell ref="CT85:CV88"/>
    <mergeCell ref="CW85:CY88"/>
    <mergeCell ref="CZ85:DB88"/>
    <mergeCell ref="DC85:DE88"/>
    <mergeCell ref="DF85:DH88"/>
    <mergeCell ref="DI85:DK88"/>
    <mergeCell ref="CK85:CM88"/>
    <mergeCell ref="G9:I10"/>
    <mergeCell ref="J9:DT10"/>
    <mergeCell ref="M23:S25"/>
    <mergeCell ref="A24:L25"/>
    <mergeCell ref="BD56:BH61"/>
    <mergeCell ref="AO23:BE23"/>
    <mergeCell ref="A18:E20"/>
    <mergeCell ref="A15:E17"/>
    <mergeCell ref="G11:I12"/>
    <mergeCell ref="G19:I20"/>
    <mergeCell ref="G15:I16"/>
    <mergeCell ref="A51:Y55"/>
    <mergeCell ref="A36:B38"/>
    <mergeCell ref="C43:E46"/>
    <mergeCell ref="A43:B46"/>
    <mergeCell ref="A27:B27"/>
    <mergeCell ref="EA15:EJ19"/>
    <mergeCell ref="CC56:CG61"/>
    <mergeCell ref="CO49:CP50"/>
    <mergeCell ref="CQ51:ER52"/>
    <mergeCell ref="DH59:ER60"/>
    <mergeCell ref="DH57:ER58"/>
    <mergeCell ref="CQ55:CR56"/>
    <mergeCell ref="CI24:CN25"/>
    <mergeCell ref="CO24:ER25"/>
    <mergeCell ref="CQ27:ER28"/>
    <mergeCell ref="CL27:CN43"/>
    <mergeCell ref="CL46:CN60"/>
    <mergeCell ref="CI26:CK61"/>
    <mergeCell ref="CS39:ER41"/>
    <mergeCell ref="BK41:CG43"/>
    <mergeCell ref="CO27:CP28"/>
    <mergeCell ref="BX56:CB61"/>
    <mergeCell ref="CQ29:ER30"/>
    <mergeCell ref="CQ33:ER34"/>
    <mergeCell ref="L1:GH1"/>
    <mergeCell ref="L3:GH3"/>
    <mergeCell ref="L4:GH4"/>
    <mergeCell ref="CI23:GH23"/>
    <mergeCell ref="CE23:CG25"/>
    <mergeCell ref="A23:L23"/>
    <mergeCell ref="BM23:BP25"/>
    <mergeCell ref="BQ23:BS25"/>
    <mergeCell ref="G13:I14"/>
    <mergeCell ref="T23:W25"/>
    <mergeCell ref="X23:Z25"/>
    <mergeCell ref="AA23:AD25"/>
    <mergeCell ref="AE23:AG25"/>
    <mergeCell ref="AO24:BE25"/>
    <mergeCell ref="BT23:BW25"/>
    <mergeCell ref="BX23:BZ25"/>
    <mergeCell ref="CA23:CD25"/>
    <mergeCell ref="L5:GH5"/>
    <mergeCell ref="L6:GH6"/>
    <mergeCell ref="J11:DT12"/>
    <mergeCell ref="J13:DT14"/>
    <mergeCell ref="J15:DT16"/>
    <mergeCell ref="J19:DT20"/>
    <mergeCell ref="A12:E14"/>
    <mergeCell ref="Z51:AX55"/>
    <mergeCell ref="AY51:CG55"/>
    <mergeCell ref="AL23:AN25"/>
    <mergeCell ref="BF23:BL25"/>
    <mergeCell ref="AH23:AK25"/>
    <mergeCell ref="CQ53:CR54"/>
    <mergeCell ref="A39:B42"/>
    <mergeCell ref="DU9:DY20"/>
    <mergeCell ref="A9:E11"/>
    <mergeCell ref="G17:I18"/>
    <mergeCell ref="J17:DT18"/>
    <mergeCell ref="A30:B32"/>
    <mergeCell ref="C47:E50"/>
    <mergeCell ref="A33:B35"/>
    <mergeCell ref="A47:B50"/>
    <mergeCell ref="C36:E38"/>
    <mergeCell ref="X46:AI49"/>
    <mergeCell ref="AJ46:BD49"/>
    <mergeCell ref="C39:E42"/>
    <mergeCell ref="C27:E29"/>
    <mergeCell ref="C30:E32"/>
    <mergeCell ref="C33:E35"/>
    <mergeCell ref="BX85:CA88"/>
    <mergeCell ref="Y93:AP96"/>
    <mergeCell ref="AQ93:BH96"/>
    <mergeCell ref="Y85:AP88"/>
    <mergeCell ref="M85:O88"/>
    <mergeCell ref="S89:U92"/>
    <mergeCell ref="V85:X88"/>
    <mergeCell ref="M89:O92"/>
    <mergeCell ref="P89:R92"/>
    <mergeCell ref="AQ85:BH88"/>
    <mergeCell ref="BI85:BS88"/>
    <mergeCell ref="BT85:BW88"/>
    <mergeCell ref="ES24:GH25"/>
    <mergeCell ref="EP93:ER96"/>
    <mergeCell ref="EP85:ER88"/>
    <mergeCell ref="CQ93:CS96"/>
    <mergeCell ref="CK93:CM96"/>
    <mergeCell ref="DH55:ER56"/>
    <mergeCell ref="AY56:BC61"/>
    <mergeCell ref="BK31:CG33"/>
    <mergeCell ref="BK34:CG36"/>
    <mergeCell ref="BI56:BM61"/>
    <mergeCell ref="BN56:BR61"/>
    <mergeCell ref="BS56:BW61"/>
    <mergeCell ref="DH53:ER54"/>
    <mergeCell ref="CS55:DG56"/>
    <mergeCell ref="CQ37:ER38"/>
    <mergeCell ref="CS42:ER43"/>
    <mergeCell ref="ET39:GH41"/>
    <mergeCell ref="ET42:GH43"/>
    <mergeCell ref="CQ35:ER36"/>
    <mergeCell ref="CS53:DG54"/>
    <mergeCell ref="BX93:CA96"/>
    <mergeCell ref="CE85:CG88"/>
    <mergeCell ref="CH85:CJ88"/>
    <mergeCell ref="CB85:CD88"/>
    <mergeCell ref="EV93:EV96"/>
    <mergeCell ref="EW93:EY96"/>
    <mergeCell ref="ET27:GH28"/>
    <mergeCell ref="D105:AZ106"/>
    <mergeCell ref="D104:AZ104"/>
    <mergeCell ref="D103:AZ103"/>
    <mergeCell ref="A103:B103"/>
    <mergeCell ref="A104:B104"/>
    <mergeCell ref="EP64:FD64"/>
    <mergeCell ref="GA63:GH64"/>
    <mergeCell ref="D63:CS66"/>
    <mergeCell ref="CT63:DW66"/>
    <mergeCell ref="DX63:EO66"/>
    <mergeCell ref="FE63:FY66"/>
    <mergeCell ref="GA65:GD66"/>
    <mergeCell ref="GE65:GH66"/>
    <mergeCell ref="AQ89:BH92"/>
    <mergeCell ref="BI89:BS92"/>
    <mergeCell ref="BT89:BW92"/>
    <mergeCell ref="J85:L88"/>
    <mergeCell ref="CB93:CD96"/>
    <mergeCell ref="CE93:CG96"/>
    <mergeCell ref="S85:U88"/>
    <mergeCell ref="M93:O96"/>
  </mergeCells>
  <phoneticPr fontId="2"/>
  <printOptions horizontalCentered="1" verticalCentered="1"/>
  <pageMargins left="7.874015748031496E-2" right="7.874015748031496E-2" top="3.937007874015748E-2" bottom="3.937007874015748E-2" header="0" footer="0"/>
  <pageSetup paperSize="9" scale="66" orientation="landscape" r:id="rId1"/>
  <headerFooter alignWithMargins="0"/>
  <rowBreaks count="2" manualBreakCount="2">
    <brk id="41" max="194" man="1"/>
    <brk id="100" max="194" man="1"/>
  </rowBreaks>
  <colBreaks count="1" manualBreakCount="1">
    <brk id="58" max="11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B72B-4EFC-45E0-9A87-FD9D514A164C}">
  <dimension ref="A1:D63"/>
  <sheetViews>
    <sheetView topLeftCell="A43" zoomScale="70" zoomScaleNormal="70" workbookViewId="0">
      <selection activeCell="EG93" sqref="EG93:EI96"/>
    </sheetView>
  </sheetViews>
  <sheetFormatPr defaultRowHeight="18.75"/>
  <cols>
    <col min="1" max="3" width="4" customWidth="1"/>
    <col min="4" max="4" width="82.625" customWidth="1"/>
  </cols>
  <sheetData>
    <row r="1" spans="1:4" ht="30">
      <c r="B1" s="217" t="s">
        <v>45</v>
      </c>
    </row>
    <row r="2" spans="1:4">
      <c r="A2" s="218" t="s">
        <v>229</v>
      </c>
      <c r="B2" s="803" t="s">
        <v>230</v>
      </c>
      <c r="C2" s="805" t="s">
        <v>231</v>
      </c>
    </row>
    <row r="3" spans="1:4" ht="19.5" thickBot="1">
      <c r="A3" s="219" t="s">
        <v>232</v>
      </c>
      <c r="B3" s="804"/>
      <c r="C3" s="806"/>
      <c r="D3" s="220" t="s">
        <v>233</v>
      </c>
    </row>
    <row r="4" spans="1:4">
      <c r="A4" s="221">
        <v>11001</v>
      </c>
      <c r="B4" s="222" t="s">
        <v>234</v>
      </c>
      <c r="C4" s="222" t="s">
        <v>235</v>
      </c>
      <c r="D4" s="223" t="str">
        <f>CONCATENATE(A4,B4,C4)</f>
        <v>11001 (生保) 救護施設</v>
      </c>
    </row>
    <row r="5" spans="1:4">
      <c r="A5" s="224">
        <v>11002</v>
      </c>
      <c r="B5" t="s">
        <v>234</v>
      </c>
      <c r="C5" t="s">
        <v>236</v>
      </c>
      <c r="D5" s="225" t="str">
        <f t="shared" ref="D5:D63" si="0">CONCATENATE(A5,B5,C5)</f>
        <v>11002 (生保) 更生施設</v>
      </c>
    </row>
    <row r="6" spans="1:4">
      <c r="A6" s="224">
        <v>11003</v>
      </c>
      <c r="B6" t="s">
        <v>234</v>
      </c>
      <c r="C6" t="s">
        <v>237</v>
      </c>
      <c r="D6" s="225" t="str">
        <f t="shared" si="0"/>
        <v>11003 (生保) 医療保護施設</v>
      </c>
    </row>
    <row r="7" spans="1:4">
      <c r="A7" s="224">
        <v>11004</v>
      </c>
      <c r="B7" t="s">
        <v>234</v>
      </c>
      <c r="C7" t="s">
        <v>238</v>
      </c>
      <c r="D7" s="225" t="str">
        <f t="shared" si="0"/>
        <v>11004 (生保) 授産施設（生活保護）</v>
      </c>
    </row>
    <row r="8" spans="1:4">
      <c r="A8" s="224">
        <v>11005</v>
      </c>
      <c r="B8" t="s">
        <v>234</v>
      </c>
      <c r="C8" t="s">
        <v>239</v>
      </c>
      <c r="D8" s="225" t="str">
        <f t="shared" si="0"/>
        <v>11005 (生保) 宿所提供施設</v>
      </c>
    </row>
    <row r="9" spans="1:4">
      <c r="A9" s="224">
        <v>11006</v>
      </c>
      <c r="B9" t="s">
        <v>234</v>
      </c>
      <c r="C9" t="s">
        <v>240</v>
      </c>
      <c r="D9" s="225" t="str">
        <f t="shared" si="0"/>
        <v>11006 (生保) 葬祭扶助</v>
      </c>
    </row>
    <row r="10" spans="1:4">
      <c r="A10" s="224">
        <v>21001</v>
      </c>
      <c r="B10" t="s">
        <v>241</v>
      </c>
      <c r="C10" t="s">
        <v>242</v>
      </c>
      <c r="D10" s="225" t="str">
        <f t="shared" si="0"/>
        <v>21001 (高齢) 養護老人ホーム</v>
      </c>
    </row>
    <row r="11" spans="1:4">
      <c r="A11" s="224">
        <v>21002</v>
      </c>
      <c r="B11" t="s">
        <v>241</v>
      </c>
      <c r="C11" t="s">
        <v>243</v>
      </c>
      <c r="D11" s="225" t="str">
        <f t="shared" si="0"/>
        <v>21002 (高齢) 特別養護老人ホーム（介護老人福祉施設）</v>
      </c>
    </row>
    <row r="12" spans="1:4">
      <c r="A12" s="224">
        <v>21003</v>
      </c>
      <c r="B12" t="s">
        <v>241</v>
      </c>
      <c r="C12" t="s">
        <v>244</v>
      </c>
      <c r="D12" s="225" t="str">
        <f t="shared" si="0"/>
        <v>21003 (高齢) 軽費老人ホーム</v>
      </c>
    </row>
    <row r="13" spans="1:4">
      <c r="A13" s="224">
        <v>22001</v>
      </c>
      <c r="B13" t="s">
        <v>241</v>
      </c>
      <c r="C13" t="s">
        <v>245</v>
      </c>
      <c r="D13" s="225" t="str">
        <f t="shared" si="0"/>
        <v>22001 (高齢) 老人保健施設（社会福祉法人が経営する場合に限る）</v>
      </c>
    </row>
    <row r="14" spans="1:4">
      <c r="A14" s="224">
        <v>23001</v>
      </c>
      <c r="B14" t="s">
        <v>241</v>
      </c>
      <c r="C14" t="s">
        <v>246</v>
      </c>
      <c r="D14" s="225" t="str">
        <f t="shared" si="0"/>
        <v>23001 (高齢) 老人居宅介護等事業（訪問介護）</v>
      </c>
    </row>
    <row r="15" spans="1:4">
      <c r="A15" s="224">
        <v>23002</v>
      </c>
      <c r="B15" t="s">
        <v>241</v>
      </c>
      <c r="C15" t="s">
        <v>247</v>
      </c>
      <c r="D15" s="225" t="str">
        <f t="shared" si="0"/>
        <v>23002 (高齢) 老人デイサービスセンター（通所介護）</v>
      </c>
    </row>
    <row r="16" spans="1:4">
      <c r="A16" s="224">
        <v>23003</v>
      </c>
      <c r="B16" t="s">
        <v>241</v>
      </c>
      <c r="C16" t="s">
        <v>248</v>
      </c>
      <c r="D16" s="225" t="str">
        <f t="shared" si="0"/>
        <v>23003 (高齢) 老人短期入所施設（短期入所生活介護）</v>
      </c>
    </row>
    <row r="17" spans="1:4">
      <c r="A17" s="224">
        <v>23004</v>
      </c>
      <c r="B17" t="s">
        <v>241</v>
      </c>
      <c r="C17" t="s">
        <v>249</v>
      </c>
      <c r="D17" s="225" t="str">
        <f t="shared" si="0"/>
        <v>23004 (高齢) 小規模多機能型居宅介護事業（小規模多機能型居宅介護）</v>
      </c>
    </row>
    <row r="18" spans="1:4">
      <c r="A18" s="224">
        <v>23005</v>
      </c>
      <c r="B18" t="s">
        <v>241</v>
      </c>
      <c r="C18" t="s">
        <v>250</v>
      </c>
      <c r="D18" s="225" t="str">
        <f t="shared" si="0"/>
        <v>23005 (高齢) 認知症対応型老人共同生活援助事業（認知症対応型共同生活介護）グループホーム</v>
      </c>
    </row>
    <row r="19" spans="1:4">
      <c r="A19" s="224">
        <v>23006</v>
      </c>
      <c r="B19" t="s">
        <v>241</v>
      </c>
      <c r="C19" t="s">
        <v>251</v>
      </c>
      <c r="D19" s="225" t="str">
        <f t="shared" si="0"/>
        <v>23006 (高齢) 複合型サービス福祉事業（看護小規模多機能型居宅介護）</v>
      </c>
    </row>
    <row r="20" spans="1:4">
      <c r="A20" s="224">
        <v>25001</v>
      </c>
      <c r="B20" t="s">
        <v>241</v>
      </c>
      <c r="C20" t="s">
        <v>252</v>
      </c>
      <c r="D20" s="225" t="str">
        <f t="shared" si="0"/>
        <v>25001 (高齢) 老人福祉センター</v>
      </c>
    </row>
    <row r="21" spans="1:4">
      <c r="A21" s="224">
        <v>25002</v>
      </c>
      <c r="B21" t="s">
        <v>241</v>
      </c>
      <c r="C21" t="s">
        <v>253</v>
      </c>
      <c r="D21" s="225" t="str">
        <f t="shared" si="0"/>
        <v>25002 (高齢) 老人介護支援センター</v>
      </c>
    </row>
    <row r="22" spans="1:4">
      <c r="A22" s="224">
        <v>26001</v>
      </c>
      <c r="B22" t="s">
        <v>241</v>
      </c>
      <c r="C22" t="s">
        <v>254</v>
      </c>
      <c r="D22" s="225" t="str">
        <f t="shared" si="0"/>
        <v>26001 (高齢) 有料老人ホーム</v>
      </c>
    </row>
    <row r="23" spans="1:4">
      <c r="A23" s="224">
        <v>31001</v>
      </c>
      <c r="B23" t="s">
        <v>255</v>
      </c>
      <c r="C23" t="s">
        <v>256</v>
      </c>
      <c r="D23" s="225" t="str">
        <f t="shared" si="0"/>
        <v>31001 (児童) 乳児院</v>
      </c>
    </row>
    <row r="24" spans="1:4">
      <c r="A24" s="224">
        <v>31002</v>
      </c>
      <c r="B24" t="s">
        <v>255</v>
      </c>
      <c r="C24" t="s">
        <v>257</v>
      </c>
      <c r="D24" s="225" t="str">
        <f t="shared" si="0"/>
        <v>31002 (児童) 母子生活支援施設</v>
      </c>
    </row>
    <row r="25" spans="1:4">
      <c r="A25" s="224">
        <v>31003</v>
      </c>
      <c r="B25" t="s">
        <v>255</v>
      </c>
      <c r="C25" t="s">
        <v>258</v>
      </c>
      <c r="D25" s="225" t="str">
        <f t="shared" si="0"/>
        <v>31003 (児童) 児童養護施設</v>
      </c>
    </row>
    <row r="26" spans="1:4">
      <c r="A26" s="224">
        <v>31004</v>
      </c>
      <c r="B26" t="s">
        <v>255</v>
      </c>
      <c r="C26" t="s">
        <v>259</v>
      </c>
      <c r="D26" s="225" t="str">
        <f t="shared" si="0"/>
        <v>31004 (児童) 障害児入所施設</v>
      </c>
    </row>
    <row r="27" spans="1:4">
      <c r="A27" s="224">
        <v>31005</v>
      </c>
      <c r="B27" t="s">
        <v>255</v>
      </c>
      <c r="C27" t="s">
        <v>260</v>
      </c>
      <c r="D27" s="225" t="str">
        <f t="shared" si="0"/>
        <v>31005 (児童) 児童心理治療施設</v>
      </c>
    </row>
    <row r="28" spans="1:4">
      <c r="A28" s="224">
        <v>31006</v>
      </c>
      <c r="B28" t="s">
        <v>255</v>
      </c>
      <c r="C28" t="s">
        <v>261</v>
      </c>
      <c r="D28" s="225" t="str">
        <f t="shared" si="0"/>
        <v>31006 (児童) 児童自立支援施設</v>
      </c>
    </row>
    <row r="29" spans="1:4">
      <c r="A29" s="224">
        <v>32001</v>
      </c>
      <c r="B29" t="s">
        <v>255</v>
      </c>
      <c r="C29" t="s">
        <v>262</v>
      </c>
      <c r="D29" s="225" t="str">
        <f t="shared" si="0"/>
        <v>32001 (児童) 障害児通所支援事業（放課後等デイサービスほか）</v>
      </c>
    </row>
    <row r="30" spans="1:4">
      <c r="A30" s="224">
        <v>32002</v>
      </c>
      <c r="B30" t="s">
        <v>255</v>
      </c>
      <c r="C30" t="s">
        <v>263</v>
      </c>
      <c r="D30" s="225" t="str">
        <f t="shared" si="0"/>
        <v>32002 (児童) 放課後児童健全育成事業（放課後児童クラブ）</v>
      </c>
    </row>
    <row r="31" spans="1:4">
      <c r="A31" s="224">
        <v>32003</v>
      </c>
      <c r="B31" t="s">
        <v>255</v>
      </c>
      <c r="C31" t="s">
        <v>264</v>
      </c>
      <c r="D31" s="225" t="str">
        <f t="shared" si="0"/>
        <v>32003 (児童) 助産施設</v>
      </c>
    </row>
    <row r="32" spans="1:4">
      <c r="A32" s="224">
        <v>32004</v>
      </c>
      <c r="B32" t="s">
        <v>255</v>
      </c>
      <c r="C32" t="s">
        <v>265</v>
      </c>
      <c r="D32" s="225" t="str">
        <f t="shared" si="0"/>
        <v>32004 (児童) 保育所（保育所型認定こども園を含む）</v>
      </c>
    </row>
    <row r="33" spans="1:4">
      <c r="A33" s="224">
        <v>32005</v>
      </c>
      <c r="B33" t="s">
        <v>255</v>
      </c>
      <c r="C33" t="s">
        <v>266</v>
      </c>
      <c r="D33" s="225" t="str">
        <f t="shared" si="0"/>
        <v>32005 (児童) 児童厚生施設（児童遊園、児童館）</v>
      </c>
    </row>
    <row r="34" spans="1:4">
      <c r="A34" s="224">
        <v>32006</v>
      </c>
      <c r="B34" t="s">
        <v>255</v>
      </c>
      <c r="C34" t="s">
        <v>267</v>
      </c>
      <c r="D34" s="225" t="str">
        <f t="shared" si="0"/>
        <v>32006 (児童) 児童家庭支援センター</v>
      </c>
    </row>
    <row r="35" spans="1:4">
      <c r="A35" s="224">
        <v>32007</v>
      </c>
      <c r="B35" t="s">
        <v>255</v>
      </c>
      <c r="C35" t="s">
        <v>268</v>
      </c>
      <c r="D35" s="225" t="str">
        <f t="shared" si="0"/>
        <v>32007 (児童) その他の社会福祉法第２条第３項第２号の事業</v>
      </c>
    </row>
    <row r="36" spans="1:4">
      <c r="A36" s="224">
        <v>33001</v>
      </c>
      <c r="B36" t="s">
        <v>255</v>
      </c>
      <c r="C36" t="s">
        <v>269</v>
      </c>
      <c r="D36" s="225" t="str">
        <f t="shared" si="0"/>
        <v>33001 (児童) 幼保連携型認定こども園</v>
      </c>
    </row>
    <row r="37" spans="1:4">
      <c r="A37" s="224">
        <v>34001</v>
      </c>
      <c r="B37" t="s">
        <v>255</v>
      </c>
      <c r="C37" t="s">
        <v>270</v>
      </c>
      <c r="D37" s="225" t="str">
        <f t="shared" si="0"/>
        <v>34001 (児童) 母子・父子福祉施設</v>
      </c>
    </row>
    <row r="38" spans="1:4">
      <c r="A38" s="224">
        <v>34002</v>
      </c>
      <c r="B38" t="s">
        <v>255</v>
      </c>
      <c r="C38" t="s">
        <v>271</v>
      </c>
      <c r="D38" s="225" t="str">
        <f t="shared" si="0"/>
        <v>34002 (児童) その他の社会福祉法第２条第３項第３号の事業</v>
      </c>
    </row>
    <row r="39" spans="1:4">
      <c r="A39" s="224">
        <v>41001</v>
      </c>
      <c r="B39" t="s">
        <v>272</v>
      </c>
      <c r="C39" t="s">
        <v>273</v>
      </c>
      <c r="D39" s="225" t="str">
        <f t="shared" si="0"/>
        <v>41001 (障害) 障害者支援施設</v>
      </c>
    </row>
    <row r="40" spans="1:4">
      <c r="A40" s="224">
        <v>42001</v>
      </c>
      <c r="B40" t="s">
        <v>272</v>
      </c>
      <c r="C40" t="s">
        <v>274</v>
      </c>
      <c r="D40" s="225" t="str">
        <f t="shared" si="0"/>
        <v>42001 (障害) 居宅介護、重度訪問介護、同行援護、行動援護、重度障害者等包括支援</v>
      </c>
    </row>
    <row r="41" spans="1:4">
      <c r="A41" s="224">
        <v>42002</v>
      </c>
      <c r="B41" t="s">
        <v>272</v>
      </c>
      <c r="C41" t="s">
        <v>275</v>
      </c>
      <c r="D41" s="225" t="str">
        <f t="shared" si="0"/>
        <v>42002 (障害) 療養介護、生活介護、短期入所</v>
      </c>
    </row>
    <row r="42" spans="1:4">
      <c r="A42" s="224">
        <v>42003</v>
      </c>
      <c r="B42" t="s">
        <v>272</v>
      </c>
      <c r="C42" t="s">
        <v>276</v>
      </c>
      <c r="D42" s="225" t="str">
        <f t="shared" si="0"/>
        <v>42003 (障害) 自立訓練、就労移行支援、就労継続支援、就労定着支援、自立生活援助</v>
      </c>
    </row>
    <row r="43" spans="1:4">
      <c r="A43" s="224">
        <v>42004</v>
      </c>
      <c r="B43" t="s">
        <v>272</v>
      </c>
      <c r="C43" t="s">
        <v>277</v>
      </c>
      <c r="D43" s="225" t="str">
        <f t="shared" si="0"/>
        <v>42004 (障害) 共同生活援助（グループホーム）</v>
      </c>
    </row>
    <row r="44" spans="1:4">
      <c r="A44" s="224">
        <v>42005</v>
      </c>
      <c r="B44" t="s">
        <v>272</v>
      </c>
      <c r="C44" t="s">
        <v>278</v>
      </c>
      <c r="D44" s="225" t="str">
        <f t="shared" si="0"/>
        <v>42005 (障害) 移動支援事業、地域活動支援センター、福祉ホーム</v>
      </c>
    </row>
    <row r="45" spans="1:4">
      <c r="A45" s="224">
        <v>42006</v>
      </c>
      <c r="B45" t="s">
        <v>272</v>
      </c>
      <c r="C45" t="s">
        <v>279</v>
      </c>
      <c r="D45" s="225" t="str">
        <f t="shared" si="0"/>
        <v>42006 (障害) 一般相談支援事業、特定相談支援事業</v>
      </c>
    </row>
    <row r="46" spans="1:4">
      <c r="A46" s="224">
        <v>43001</v>
      </c>
      <c r="B46" t="s">
        <v>272</v>
      </c>
      <c r="C46" t="s">
        <v>280</v>
      </c>
      <c r="D46" s="225" t="str">
        <f t="shared" si="0"/>
        <v>43001 (障害) 身体障害者生活訓練等事業</v>
      </c>
    </row>
    <row r="47" spans="1:4">
      <c r="A47" s="224">
        <v>43002</v>
      </c>
      <c r="B47" t="s">
        <v>272</v>
      </c>
      <c r="C47" t="s">
        <v>281</v>
      </c>
      <c r="D47" s="225" t="str">
        <f t="shared" si="0"/>
        <v>43002 (障害) 手話通訳事業</v>
      </c>
    </row>
    <row r="48" spans="1:4">
      <c r="A48" s="224">
        <v>43003</v>
      </c>
      <c r="B48" t="s">
        <v>272</v>
      </c>
      <c r="C48" t="s">
        <v>282</v>
      </c>
      <c r="D48" s="225" t="str">
        <f t="shared" si="0"/>
        <v>43003 (障害) 介助犬訓練事業、聴導犬訓練事業、盲導犬訓練事業</v>
      </c>
    </row>
    <row r="49" spans="1:4">
      <c r="A49" s="224">
        <v>43004</v>
      </c>
      <c r="B49" t="s">
        <v>272</v>
      </c>
      <c r="C49" t="s">
        <v>283</v>
      </c>
      <c r="D49" s="225" t="str">
        <f t="shared" si="0"/>
        <v>43004 (障害) 身体障害者福祉センター</v>
      </c>
    </row>
    <row r="50" spans="1:4">
      <c r="A50" s="224">
        <v>43005</v>
      </c>
      <c r="B50" t="s">
        <v>272</v>
      </c>
      <c r="C50" t="s">
        <v>284</v>
      </c>
      <c r="D50" s="225" t="str">
        <f t="shared" si="0"/>
        <v>43005 (障害) 補装具製作施設</v>
      </c>
    </row>
    <row r="51" spans="1:4">
      <c r="A51" s="224">
        <v>43006</v>
      </c>
      <c r="B51" t="s">
        <v>272</v>
      </c>
      <c r="C51" t="s">
        <v>285</v>
      </c>
      <c r="D51" s="225" t="str">
        <f t="shared" si="0"/>
        <v>43006 (障害) 視覚障害者情報提供施設</v>
      </c>
    </row>
    <row r="52" spans="1:4">
      <c r="A52" s="224">
        <v>43007</v>
      </c>
      <c r="B52" t="s">
        <v>272</v>
      </c>
      <c r="C52" t="s">
        <v>286</v>
      </c>
      <c r="D52" s="225" t="str">
        <f t="shared" si="0"/>
        <v>43007 (障害) 身体障害者更生相談所</v>
      </c>
    </row>
    <row r="53" spans="1:4">
      <c r="A53" s="224">
        <v>44001</v>
      </c>
      <c r="B53" t="s">
        <v>272</v>
      </c>
      <c r="C53" t="s">
        <v>287</v>
      </c>
      <c r="D53" s="225" t="str">
        <f t="shared" si="0"/>
        <v>44001 (障害) 知的障害者更生相談所</v>
      </c>
    </row>
    <row r="54" spans="1:4">
      <c r="A54" s="224">
        <v>51001</v>
      </c>
      <c r="B54" t="s">
        <v>288</v>
      </c>
      <c r="C54" t="s">
        <v>289</v>
      </c>
      <c r="D54" s="225" t="str">
        <f t="shared" si="0"/>
        <v>51001 (その他) 婦人保護施設</v>
      </c>
    </row>
    <row r="55" spans="1:4">
      <c r="A55" s="224">
        <v>51002</v>
      </c>
      <c r="B55" t="s">
        <v>288</v>
      </c>
      <c r="C55" t="s">
        <v>290</v>
      </c>
      <c r="D55" s="225" t="str">
        <f t="shared" si="0"/>
        <v>51002 (その他) 授産施設（社会事業授産施設）</v>
      </c>
    </row>
    <row r="56" spans="1:4">
      <c r="A56" s="224">
        <v>51003</v>
      </c>
      <c r="B56" t="s">
        <v>288</v>
      </c>
      <c r="C56" t="s">
        <v>291</v>
      </c>
      <c r="D56" s="225" t="str">
        <f t="shared" si="0"/>
        <v>51003 (その他) 生活福祉資金貸付事業</v>
      </c>
    </row>
    <row r="57" spans="1:4">
      <c r="A57" s="224">
        <v>52001</v>
      </c>
      <c r="B57" t="s">
        <v>288</v>
      </c>
      <c r="C57" t="s">
        <v>292</v>
      </c>
      <c r="D57" s="225" t="str">
        <f t="shared" si="0"/>
        <v>52001 (その他) 生活困窮者に対する相談事業</v>
      </c>
    </row>
    <row r="58" spans="1:4">
      <c r="A58" s="224">
        <v>52002</v>
      </c>
      <c r="B58" t="s">
        <v>288</v>
      </c>
      <c r="C58" t="s">
        <v>293</v>
      </c>
      <c r="D58" s="225" t="str">
        <f t="shared" si="0"/>
        <v>52002 (その他) 認定生活困窮者就労訓練事業</v>
      </c>
    </row>
    <row r="59" spans="1:4">
      <c r="A59" s="224">
        <v>52003</v>
      </c>
      <c r="B59" t="s">
        <v>288</v>
      </c>
      <c r="C59" t="s">
        <v>294</v>
      </c>
      <c r="D59" s="225" t="str">
        <f t="shared" si="0"/>
        <v>52003 (その他) 養子縁組あっせん事業</v>
      </c>
    </row>
    <row r="60" spans="1:4">
      <c r="A60" s="224">
        <v>52004</v>
      </c>
      <c r="B60" t="s">
        <v>288</v>
      </c>
      <c r="C60" t="s">
        <v>295</v>
      </c>
      <c r="D60" s="225" t="str">
        <f t="shared" si="0"/>
        <v>52004 (その他) 無料低額宿泊（診療）事業、無料低額介護老人保健施設（介護医療院）利用事業</v>
      </c>
    </row>
    <row r="61" spans="1:4">
      <c r="A61" s="224">
        <v>52005</v>
      </c>
      <c r="B61" t="s">
        <v>288</v>
      </c>
      <c r="C61" t="s">
        <v>296</v>
      </c>
      <c r="D61" s="225" t="str">
        <f t="shared" si="0"/>
        <v>52005 (その他) 隣保事業、福祉サービス利用援助事業</v>
      </c>
    </row>
    <row r="62" spans="1:4">
      <c r="A62" s="224">
        <v>52006</v>
      </c>
      <c r="B62" t="s">
        <v>288</v>
      </c>
      <c r="C62" t="s">
        <v>297</v>
      </c>
      <c r="D62" s="225" t="str">
        <f t="shared" si="0"/>
        <v>52006 (その他) 社会福祉事業に関する連絡・助成事業</v>
      </c>
    </row>
    <row r="63" spans="1:4" ht="19.5" thickBot="1">
      <c r="A63" s="226">
        <v>61001</v>
      </c>
      <c r="B63" s="227" t="s">
        <v>298</v>
      </c>
      <c r="C63" s="227"/>
      <c r="D63" s="228" t="str">
        <f t="shared" si="0"/>
        <v>61001 法人一括</v>
      </c>
    </row>
  </sheetData>
  <mergeCells count="2">
    <mergeCell ref="B2:B3"/>
    <mergeCell ref="C2:C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895F-0124-4A15-B72F-C11DFB1C9144}">
  <dimension ref="A1:A9"/>
  <sheetViews>
    <sheetView workbookViewId="0">
      <selection activeCell="EG93" sqref="EG93:EI96"/>
    </sheetView>
  </sheetViews>
  <sheetFormatPr defaultRowHeight="18.75"/>
  <sheetData>
    <row r="1" spans="1:1">
      <c r="A1" s="229" t="s">
        <v>299</v>
      </c>
    </row>
    <row r="2" spans="1:1">
      <c r="A2" s="229" t="s">
        <v>225</v>
      </c>
    </row>
    <row r="3" spans="1:1">
      <c r="A3" s="229" t="s">
        <v>226</v>
      </c>
    </row>
    <row r="4" spans="1:1">
      <c r="A4" s="230" t="s">
        <v>227</v>
      </c>
    </row>
    <row r="5" spans="1:1">
      <c r="A5" s="229" t="s">
        <v>224</v>
      </c>
    </row>
    <row r="6" spans="1:1">
      <c r="A6" s="229" t="s">
        <v>300</v>
      </c>
    </row>
    <row r="7" spans="1:1">
      <c r="A7" s="229" t="s">
        <v>301</v>
      </c>
    </row>
    <row r="8" spans="1:1">
      <c r="A8" s="229" t="s">
        <v>228</v>
      </c>
    </row>
    <row r="9" spans="1:1">
      <c r="A9" s="229" t="s">
        <v>302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FB1B-AF03-493B-A6F1-18AA1375220D}">
  <dimension ref="A1:A25"/>
  <sheetViews>
    <sheetView workbookViewId="0">
      <selection activeCell="EG93" sqref="EG93:EI96"/>
    </sheetView>
  </sheetViews>
  <sheetFormatPr defaultRowHeight="18.75"/>
  <cols>
    <col min="1" max="1" width="36.75" style="101" customWidth="1"/>
    <col min="2" max="16384" width="9" style="101"/>
  </cols>
  <sheetData>
    <row r="1" spans="1:1" ht="19.5" thickBot="1">
      <c r="A1" s="101" t="s">
        <v>192</v>
      </c>
    </row>
    <row r="2" spans="1:1">
      <c r="A2" s="231" t="s">
        <v>303</v>
      </c>
    </row>
    <row r="3" spans="1:1">
      <c r="A3" s="232" t="s">
        <v>304</v>
      </c>
    </row>
    <row r="4" spans="1:1">
      <c r="A4" s="232" t="s">
        <v>305</v>
      </c>
    </row>
    <row r="5" spans="1:1">
      <c r="A5" s="232" t="s">
        <v>306</v>
      </c>
    </row>
    <row r="6" spans="1:1">
      <c r="A6" s="232" t="s">
        <v>307</v>
      </c>
    </row>
    <row r="7" spans="1:1" ht="19.5" thickBot="1">
      <c r="A7" s="233" t="s">
        <v>308</v>
      </c>
    </row>
    <row r="8" spans="1:1">
      <c r="A8" s="231" t="s">
        <v>309</v>
      </c>
    </row>
    <row r="9" spans="1:1">
      <c r="A9" s="232" t="s">
        <v>310</v>
      </c>
    </row>
    <row r="10" spans="1:1">
      <c r="A10" s="232" t="s">
        <v>311</v>
      </c>
    </row>
    <row r="11" spans="1:1">
      <c r="A11" s="232" t="s">
        <v>312</v>
      </c>
    </row>
    <row r="12" spans="1:1">
      <c r="A12" s="232" t="s">
        <v>313</v>
      </c>
    </row>
    <row r="13" spans="1:1" ht="19.5" thickBot="1">
      <c r="A13" s="233" t="s">
        <v>314</v>
      </c>
    </row>
    <row r="14" spans="1:1">
      <c r="A14" s="231" t="s">
        <v>315</v>
      </c>
    </row>
    <row r="15" spans="1:1">
      <c r="A15" s="232" t="s">
        <v>316</v>
      </c>
    </row>
    <row r="16" spans="1:1">
      <c r="A16" s="232" t="s">
        <v>317</v>
      </c>
    </row>
    <row r="17" spans="1:1">
      <c r="A17" s="232" t="s">
        <v>318</v>
      </c>
    </row>
    <row r="18" spans="1:1">
      <c r="A18" s="232" t="s">
        <v>319</v>
      </c>
    </row>
    <row r="19" spans="1:1" ht="19.5" thickBot="1">
      <c r="A19" s="233" t="s">
        <v>320</v>
      </c>
    </row>
    <row r="20" spans="1:1">
      <c r="A20" s="231" t="s">
        <v>321</v>
      </c>
    </row>
    <row r="21" spans="1:1">
      <c r="A21" s="232" t="s">
        <v>193</v>
      </c>
    </row>
    <row r="22" spans="1:1">
      <c r="A22" s="232" t="s">
        <v>322</v>
      </c>
    </row>
    <row r="23" spans="1:1">
      <c r="A23" s="232" t="s">
        <v>323</v>
      </c>
    </row>
    <row r="24" spans="1:1">
      <c r="A24" s="232" t="s">
        <v>324</v>
      </c>
    </row>
    <row r="25" spans="1:1" ht="19.5" thickBot="1">
      <c r="A25" s="233" t="s">
        <v>325</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DC72-B1F0-4180-A650-476F54F19338}">
  <dimension ref="A1:Z48"/>
  <sheetViews>
    <sheetView view="pageBreakPreview" topLeftCell="A33" zoomScale="90" zoomScaleNormal="100" zoomScaleSheetLayoutView="90" workbookViewId="0">
      <selection activeCell="EG93" sqref="EG93:EI96"/>
    </sheetView>
  </sheetViews>
  <sheetFormatPr defaultRowHeight="18" customHeight="1"/>
  <cols>
    <col min="1" max="1" width="5.875" style="235" customWidth="1"/>
    <col min="2" max="25" width="3.625" style="235" customWidth="1"/>
    <col min="26" max="26" width="9.625" style="235" customWidth="1"/>
    <col min="27" max="16384" width="9" style="235"/>
  </cols>
  <sheetData>
    <row r="1" spans="1:26" ht="18" customHeight="1">
      <c r="A1" s="234" t="s">
        <v>326</v>
      </c>
      <c r="B1" s="807"/>
      <c r="C1" s="808"/>
      <c r="D1" s="808"/>
      <c r="E1" s="808"/>
      <c r="F1" s="808"/>
      <c r="G1" s="808"/>
      <c r="H1" s="808"/>
      <c r="I1" s="808"/>
      <c r="J1" s="808"/>
      <c r="K1" s="808"/>
      <c r="L1" s="808"/>
      <c r="M1" s="808"/>
      <c r="N1" s="808"/>
      <c r="O1" s="808"/>
      <c r="P1" s="808"/>
      <c r="Q1" s="808"/>
      <c r="R1" s="808"/>
      <c r="S1" s="808"/>
      <c r="T1" s="808"/>
      <c r="U1" s="808"/>
      <c r="V1" s="808"/>
      <c r="W1" s="808"/>
      <c r="X1" s="808"/>
      <c r="Y1" s="808"/>
      <c r="Z1" s="808"/>
    </row>
    <row r="2" spans="1:26" ht="18" customHeight="1">
      <c r="A2" s="173" t="s">
        <v>327</v>
      </c>
    </row>
    <row r="3" spans="1:26" ht="18" customHeight="1">
      <c r="A3" s="173" t="s">
        <v>328</v>
      </c>
    </row>
    <row r="4" spans="1:26" ht="18" customHeight="1">
      <c r="A4" s="173" t="s">
        <v>196</v>
      </c>
    </row>
    <row r="5" spans="1:26" ht="18" customHeight="1">
      <c r="A5" s="173" t="s">
        <v>329</v>
      </c>
    </row>
    <row r="6" spans="1:26" ht="18" customHeight="1">
      <c r="A6" s="173" t="s">
        <v>330</v>
      </c>
    </row>
    <row r="7" spans="1:26" ht="18" customHeight="1">
      <c r="A7" s="173" t="s">
        <v>331</v>
      </c>
    </row>
    <row r="8" spans="1:26" ht="18" customHeight="1">
      <c r="A8" s="173" t="s">
        <v>332</v>
      </c>
    </row>
    <row r="9" spans="1:26" ht="18" customHeight="1">
      <c r="A9" s="173" t="s">
        <v>333</v>
      </c>
    </row>
    <row r="10" spans="1:26" ht="18" customHeight="1">
      <c r="A10" s="173" t="s">
        <v>334</v>
      </c>
    </row>
    <row r="11" spans="1:26" ht="18" customHeight="1">
      <c r="A11" s="173" t="s">
        <v>335</v>
      </c>
    </row>
    <row r="12" spans="1:26" ht="18" customHeight="1">
      <c r="A12" s="173" t="s">
        <v>336</v>
      </c>
    </row>
    <row r="13" spans="1:26" ht="18" customHeight="1">
      <c r="A13" s="173" t="s">
        <v>337</v>
      </c>
    </row>
    <row r="14" spans="1:26" ht="18" customHeight="1">
      <c r="A14" s="173" t="s">
        <v>338</v>
      </c>
    </row>
    <row r="15" spans="1:26" ht="18" customHeight="1">
      <c r="A15" s="173" t="s">
        <v>339</v>
      </c>
    </row>
    <row r="16" spans="1:26" ht="18" customHeight="1">
      <c r="A16" s="173" t="s">
        <v>340</v>
      </c>
    </row>
    <row r="17" spans="1:1" ht="18" customHeight="1">
      <c r="A17" s="173" t="s">
        <v>341</v>
      </c>
    </row>
    <row r="18" spans="1:1" ht="18" customHeight="1">
      <c r="A18" s="173" t="s">
        <v>342</v>
      </c>
    </row>
    <row r="19" spans="1:1" ht="18" customHeight="1">
      <c r="A19" s="173" t="s">
        <v>343</v>
      </c>
    </row>
    <row r="20" spans="1:1" ht="18" customHeight="1">
      <c r="A20" s="173" t="s">
        <v>344</v>
      </c>
    </row>
    <row r="21" spans="1:1" ht="18" customHeight="1">
      <c r="A21" s="173" t="s">
        <v>345</v>
      </c>
    </row>
    <row r="22" spans="1:1" ht="18" customHeight="1">
      <c r="A22" s="173" t="s">
        <v>346</v>
      </c>
    </row>
    <row r="23" spans="1:1" ht="18" customHeight="1">
      <c r="A23" s="173" t="s">
        <v>347</v>
      </c>
    </row>
    <row r="24" spans="1:1" ht="18" customHeight="1">
      <c r="A24" s="173" t="s">
        <v>348</v>
      </c>
    </row>
    <row r="25" spans="1:1" ht="18" customHeight="1">
      <c r="A25" s="173" t="s">
        <v>349</v>
      </c>
    </row>
    <row r="26" spans="1:1" ht="18" customHeight="1">
      <c r="A26" s="173" t="s">
        <v>350</v>
      </c>
    </row>
    <row r="27" spans="1:1" ht="18" customHeight="1">
      <c r="A27" s="173" t="s">
        <v>351</v>
      </c>
    </row>
    <row r="28" spans="1:1" ht="18" customHeight="1">
      <c r="A28" s="173" t="s">
        <v>352</v>
      </c>
    </row>
    <row r="29" spans="1:1" ht="18" customHeight="1">
      <c r="A29" s="173" t="s">
        <v>353</v>
      </c>
    </row>
    <row r="30" spans="1:1" ht="18" customHeight="1">
      <c r="A30" s="173" t="s">
        <v>354</v>
      </c>
    </row>
    <row r="31" spans="1:1" ht="18" customHeight="1">
      <c r="A31" s="173" t="s">
        <v>355</v>
      </c>
    </row>
    <row r="32" spans="1:1" ht="18" customHeight="1">
      <c r="A32" s="173" t="s">
        <v>356</v>
      </c>
    </row>
    <row r="33" spans="1:1" ht="18" customHeight="1">
      <c r="A33" s="173" t="s">
        <v>357</v>
      </c>
    </row>
    <row r="34" spans="1:1" ht="18" customHeight="1">
      <c r="A34" s="173" t="s">
        <v>358</v>
      </c>
    </row>
    <row r="35" spans="1:1" ht="18" customHeight="1">
      <c r="A35" s="173" t="s">
        <v>359</v>
      </c>
    </row>
    <row r="36" spans="1:1" ht="18" customHeight="1">
      <c r="A36" s="173" t="s">
        <v>360</v>
      </c>
    </row>
    <row r="37" spans="1:1" ht="18" customHeight="1">
      <c r="A37" s="173" t="s">
        <v>361</v>
      </c>
    </row>
    <row r="38" spans="1:1" ht="18" customHeight="1">
      <c r="A38" s="173" t="s">
        <v>362</v>
      </c>
    </row>
    <row r="39" spans="1:1" ht="18" customHeight="1">
      <c r="A39" s="173" t="s">
        <v>363</v>
      </c>
    </row>
    <row r="40" spans="1:1" ht="18" customHeight="1">
      <c r="A40" s="173" t="s">
        <v>364</v>
      </c>
    </row>
    <row r="41" spans="1:1" ht="18" customHeight="1">
      <c r="A41" s="173" t="s">
        <v>365</v>
      </c>
    </row>
    <row r="42" spans="1:1" ht="18" customHeight="1">
      <c r="A42" s="173" t="s">
        <v>366</v>
      </c>
    </row>
    <row r="43" spans="1:1" ht="18" customHeight="1">
      <c r="A43" s="173" t="s">
        <v>367</v>
      </c>
    </row>
    <row r="44" spans="1:1" ht="18" customHeight="1">
      <c r="A44" s="173" t="s">
        <v>368</v>
      </c>
    </row>
    <row r="45" spans="1:1" ht="18" customHeight="1">
      <c r="A45" s="173" t="s">
        <v>369</v>
      </c>
    </row>
    <row r="46" spans="1:1" ht="18" customHeight="1">
      <c r="A46" s="173" t="s">
        <v>370</v>
      </c>
    </row>
    <row r="47" spans="1:1" ht="18" customHeight="1">
      <c r="A47" s="173" t="s">
        <v>371</v>
      </c>
    </row>
    <row r="48" spans="1:1" ht="18" customHeight="1">
      <c r="A48" s="173" t="s">
        <v>372</v>
      </c>
    </row>
  </sheetData>
  <mergeCells count="1">
    <mergeCell ref="B1:Z1"/>
  </mergeCells>
  <phoneticPr fontId="2"/>
  <pageMargins left="0.62992125984251968" right="0.39370078740157483" top="0.74803149606299213" bottom="0.74803149606299213" header="0.31496062992125984" footer="0.31496062992125984"/>
  <pageSetup paperSize="9" scale="87" fitToHeight="12" orientation="portrait" r:id="rId1"/>
  <rowBreaks count="1" manualBreakCount="1">
    <brk id="27" min="1"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E630-EB85-4202-9C07-B84C31DF2A84}">
  <dimension ref="B2:D67"/>
  <sheetViews>
    <sheetView topLeftCell="A39" zoomScale="55" zoomScaleNormal="55" workbookViewId="0">
      <selection activeCell="EG93" sqref="EG93:EI96"/>
    </sheetView>
  </sheetViews>
  <sheetFormatPr defaultRowHeight="13.5"/>
  <cols>
    <col min="1" max="1" width="9" style="237" customWidth="1"/>
    <col min="2" max="2" width="15.875" style="237" customWidth="1"/>
    <col min="3" max="3" width="75" style="237" customWidth="1"/>
    <col min="4" max="16384" width="9" style="237"/>
  </cols>
  <sheetData>
    <row r="2" spans="2:4" ht="30">
      <c r="B2" s="236" t="s">
        <v>373</v>
      </c>
      <c r="C2" s="235"/>
      <c r="D2" s="235"/>
    </row>
    <row r="3" spans="2:4" ht="18.75">
      <c r="B3" s="809" t="s">
        <v>374</v>
      </c>
      <c r="C3" s="810"/>
      <c r="D3" s="810"/>
    </row>
    <row r="4" spans="2:4" ht="18.75">
      <c r="B4" s="811" t="s">
        <v>230</v>
      </c>
      <c r="C4" s="813" t="s">
        <v>231</v>
      </c>
      <c r="D4" s="238" t="s">
        <v>229</v>
      </c>
    </row>
    <row r="5" spans="2:4" ht="18.75">
      <c r="B5" s="812"/>
      <c r="C5" s="814"/>
      <c r="D5" s="239" t="s">
        <v>232</v>
      </c>
    </row>
    <row r="6" spans="2:4" ht="18.75">
      <c r="B6" s="240" t="s">
        <v>375</v>
      </c>
      <c r="C6" s="241" t="s">
        <v>235</v>
      </c>
      <c r="D6" s="242">
        <v>11001</v>
      </c>
    </row>
    <row r="7" spans="2:4" ht="18.75">
      <c r="B7" s="243"/>
      <c r="C7" s="244" t="s">
        <v>236</v>
      </c>
      <c r="D7" s="245">
        <v>11002</v>
      </c>
    </row>
    <row r="8" spans="2:4" ht="18.75">
      <c r="B8" s="243"/>
      <c r="C8" s="244" t="s">
        <v>237</v>
      </c>
      <c r="D8" s="245">
        <v>11003</v>
      </c>
    </row>
    <row r="9" spans="2:4" ht="18.75">
      <c r="B9" s="243"/>
      <c r="C9" s="244" t="s">
        <v>238</v>
      </c>
      <c r="D9" s="245">
        <v>11004</v>
      </c>
    </row>
    <row r="10" spans="2:4" ht="18.75">
      <c r="B10" s="243"/>
      <c r="C10" s="244" t="s">
        <v>239</v>
      </c>
      <c r="D10" s="245">
        <v>11005</v>
      </c>
    </row>
    <row r="11" spans="2:4" ht="18.75">
      <c r="B11" s="246"/>
      <c r="C11" s="247" t="s">
        <v>240</v>
      </c>
      <c r="D11" s="248">
        <v>11006</v>
      </c>
    </row>
    <row r="12" spans="2:4" ht="18.75">
      <c r="B12" s="243" t="s">
        <v>376</v>
      </c>
      <c r="C12" s="241" t="s">
        <v>242</v>
      </c>
      <c r="D12" s="242">
        <v>21001</v>
      </c>
    </row>
    <row r="13" spans="2:4" ht="18.75">
      <c r="B13" s="243"/>
      <c r="C13" s="244" t="s">
        <v>243</v>
      </c>
      <c r="D13" s="245">
        <v>21002</v>
      </c>
    </row>
    <row r="14" spans="2:4" ht="18.75">
      <c r="B14" s="243"/>
      <c r="C14" s="244" t="s">
        <v>244</v>
      </c>
      <c r="D14" s="245">
        <v>21003</v>
      </c>
    </row>
    <row r="15" spans="2:4" ht="18.75">
      <c r="B15" s="243"/>
      <c r="C15" s="244" t="s">
        <v>245</v>
      </c>
      <c r="D15" s="245">
        <v>22001</v>
      </c>
    </row>
    <row r="16" spans="2:4" ht="18.75">
      <c r="B16" s="243"/>
      <c r="C16" s="244" t="s">
        <v>246</v>
      </c>
      <c r="D16" s="245">
        <v>23001</v>
      </c>
    </row>
    <row r="17" spans="2:4" ht="18.75">
      <c r="B17" s="243"/>
      <c r="C17" s="244" t="s">
        <v>247</v>
      </c>
      <c r="D17" s="245">
        <v>23002</v>
      </c>
    </row>
    <row r="18" spans="2:4" ht="18.75">
      <c r="B18" s="243"/>
      <c r="C18" s="244" t="s">
        <v>248</v>
      </c>
      <c r="D18" s="245">
        <v>23003</v>
      </c>
    </row>
    <row r="19" spans="2:4" ht="18.75">
      <c r="B19" s="243"/>
      <c r="C19" s="244" t="s">
        <v>249</v>
      </c>
      <c r="D19" s="245">
        <v>23004</v>
      </c>
    </row>
    <row r="20" spans="2:4" ht="18.75">
      <c r="B20" s="243"/>
      <c r="C20" s="244" t="s">
        <v>250</v>
      </c>
      <c r="D20" s="245">
        <v>23005</v>
      </c>
    </row>
    <row r="21" spans="2:4" ht="18.75">
      <c r="B21" s="243"/>
      <c r="C21" s="244" t="s">
        <v>251</v>
      </c>
      <c r="D21" s="245">
        <v>23006</v>
      </c>
    </row>
    <row r="22" spans="2:4" ht="18.75">
      <c r="B22" s="243"/>
      <c r="C22" s="244" t="s">
        <v>252</v>
      </c>
      <c r="D22" s="245">
        <v>25001</v>
      </c>
    </row>
    <row r="23" spans="2:4" ht="18.75">
      <c r="B23" s="243"/>
      <c r="C23" s="244" t="s">
        <v>253</v>
      </c>
      <c r="D23" s="245">
        <v>25002</v>
      </c>
    </row>
    <row r="24" spans="2:4" ht="18.75">
      <c r="B24" s="246"/>
      <c r="C24" s="247" t="s">
        <v>254</v>
      </c>
      <c r="D24" s="248">
        <v>26001</v>
      </c>
    </row>
    <row r="25" spans="2:4" ht="18.75">
      <c r="B25" s="240" t="s">
        <v>377</v>
      </c>
      <c r="C25" s="241" t="s">
        <v>256</v>
      </c>
      <c r="D25" s="242">
        <v>31001</v>
      </c>
    </row>
    <row r="26" spans="2:4" ht="18.75">
      <c r="B26" s="243"/>
      <c r="C26" s="244" t="s">
        <v>257</v>
      </c>
      <c r="D26" s="245">
        <v>31002</v>
      </c>
    </row>
    <row r="27" spans="2:4" ht="18.75">
      <c r="B27" s="243"/>
      <c r="C27" s="244" t="s">
        <v>258</v>
      </c>
      <c r="D27" s="245">
        <v>31003</v>
      </c>
    </row>
    <row r="28" spans="2:4" ht="18.75">
      <c r="B28" s="243"/>
      <c r="C28" s="244" t="s">
        <v>259</v>
      </c>
      <c r="D28" s="245">
        <v>31004</v>
      </c>
    </row>
    <row r="29" spans="2:4" ht="18.75">
      <c r="B29" s="243"/>
      <c r="C29" s="244" t="s">
        <v>260</v>
      </c>
      <c r="D29" s="245">
        <v>31005</v>
      </c>
    </row>
    <row r="30" spans="2:4" ht="18.75">
      <c r="B30" s="243"/>
      <c r="C30" s="244" t="s">
        <v>261</v>
      </c>
      <c r="D30" s="245">
        <v>31006</v>
      </c>
    </row>
    <row r="31" spans="2:4" ht="18.75">
      <c r="B31" s="243"/>
      <c r="C31" s="244" t="s">
        <v>262</v>
      </c>
      <c r="D31" s="245">
        <v>32001</v>
      </c>
    </row>
    <row r="32" spans="2:4" ht="18.75">
      <c r="B32" s="243"/>
      <c r="C32" s="244" t="s">
        <v>263</v>
      </c>
      <c r="D32" s="245">
        <v>32002</v>
      </c>
    </row>
    <row r="33" spans="2:4" ht="18.75">
      <c r="B33" s="243"/>
      <c r="C33" s="244" t="s">
        <v>264</v>
      </c>
      <c r="D33" s="245">
        <v>32003</v>
      </c>
    </row>
    <row r="34" spans="2:4" ht="18.75">
      <c r="B34" s="243"/>
      <c r="C34" s="244" t="s">
        <v>265</v>
      </c>
      <c r="D34" s="245">
        <v>32004</v>
      </c>
    </row>
    <row r="35" spans="2:4" ht="18.75">
      <c r="B35" s="243"/>
      <c r="C35" s="244" t="s">
        <v>266</v>
      </c>
      <c r="D35" s="245">
        <v>32005</v>
      </c>
    </row>
    <row r="36" spans="2:4" ht="18.75">
      <c r="B36" s="243"/>
      <c r="C36" s="244" t="s">
        <v>267</v>
      </c>
      <c r="D36" s="245">
        <v>32006</v>
      </c>
    </row>
    <row r="37" spans="2:4" ht="18.75">
      <c r="B37" s="243"/>
      <c r="C37" s="244" t="s">
        <v>268</v>
      </c>
      <c r="D37" s="245">
        <v>32007</v>
      </c>
    </row>
    <row r="38" spans="2:4" ht="18.75">
      <c r="B38" s="243"/>
      <c r="C38" s="244" t="s">
        <v>269</v>
      </c>
      <c r="D38" s="245">
        <v>33001</v>
      </c>
    </row>
    <row r="39" spans="2:4" ht="18.75">
      <c r="B39" s="243"/>
      <c r="C39" s="244" t="s">
        <v>270</v>
      </c>
      <c r="D39" s="245">
        <v>34001</v>
      </c>
    </row>
    <row r="40" spans="2:4" ht="18.75">
      <c r="B40" s="246"/>
      <c r="C40" s="247" t="s">
        <v>271</v>
      </c>
      <c r="D40" s="248">
        <v>34002</v>
      </c>
    </row>
    <row r="41" spans="2:4" ht="18.75">
      <c r="B41" s="243" t="s">
        <v>378</v>
      </c>
      <c r="C41" s="241" t="s">
        <v>273</v>
      </c>
      <c r="D41" s="242">
        <v>41001</v>
      </c>
    </row>
    <row r="42" spans="2:4" ht="18.75">
      <c r="B42" s="243"/>
      <c r="C42" s="244" t="s">
        <v>274</v>
      </c>
      <c r="D42" s="245">
        <v>42001</v>
      </c>
    </row>
    <row r="43" spans="2:4" ht="18.75">
      <c r="B43" s="243"/>
      <c r="C43" s="244" t="s">
        <v>275</v>
      </c>
      <c r="D43" s="245">
        <v>42002</v>
      </c>
    </row>
    <row r="44" spans="2:4" ht="18.75">
      <c r="B44" s="243"/>
      <c r="C44" s="244" t="s">
        <v>276</v>
      </c>
      <c r="D44" s="245">
        <v>42003</v>
      </c>
    </row>
    <row r="45" spans="2:4" ht="18.75">
      <c r="B45" s="243"/>
      <c r="C45" s="244" t="s">
        <v>277</v>
      </c>
      <c r="D45" s="245">
        <v>42004</v>
      </c>
    </row>
    <row r="46" spans="2:4" ht="18.75">
      <c r="B46" s="243"/>
      <c r="C46" s="244" t="s">
        <v>278</v>
      </c>
      <c r="D46" s="245">
        <v>42005</v>
      </c>
    </row>
    <row r="47" spans="2:4" ht="18.75">
      <c r="B47" s="243"/>
      <c r="C47" s="244" t="s">
        <v>279</v>
      </c>
      <c r="D47" s="245">
        <v>42006</v>
      </c>
    </row>
    <row r="48" spans="2:4" ht="18.75">
      <c r="B48" s="243"/>
      <c r="C48" s="244" t="s">
        <v>280</v>
      </c>
      <c r="D48" s="245">
        <v>43001</v>
      </c>
    </row>
    <row r="49" spans="2:4" ht="18.75">
      <c r="B49" s="243"/>
      <c r="C49" s="244" t="s">
        <v>281</v>
      </c>
      <c r="D49" s="245">
        <v>43002</v>
      </c>
    </row>
    <row r="50" spans="2:4" ht="18.75">
      <c r="B50" s="243"/>
      <c r="C50" s="244" t="s">
        <v>282</v>
      </c>
      <c r="D50" s="245">
        <v>43003</v>
      </c>
    </row>
    <row r="51" spans="2:4" ht="18.75">
      <c r="B51" s="243"/>
      <c r="C51" s="244" t="s">
        <v>283</v>
      </c>
      <c r="D51" s="245">
        <v>43004</v>
      </c>
    </row>
    <row r="52" spans="2:4" ht="18.75">
      <c r="B52" s="243"/>
      <c r="C52" s="244" t="s">
        <v>284</v>
      </c>
      <c r="D52" s="245">
        <v>43005</v>
      </c>
    </row>
    <row r="53" spans="2:4" ht="18.75">
      <c r="B53" s="243"/>
      <c r="C53" s="244" t="s">
        <v>285</v>
      </c>
      <c r="D53" s="245">
        <v>43006</v>
      </c>
    </row>
    <row r="54" spans="2:4" ht="18.75">
      <c r="B54" s="243"/>
      <c r="C54" s="244" t="s">
        <v>286</v>
      </c>
      <c r="D54" s="245">
        <v>43007</v>
      </c>
    </row>
    <row r="55" spans="2:4" ht="18.75">
      <c r="B55" s="243"/>
      <c r="C55" s="247" t="s">
        <v>287</v>
      </c>
      <c r="D55" s="248">
        <v>44001</v>
      </c>
    </row>
    <row r="56" spans="2:4" ht="18.75">
      <c r="B56" s="240" t="s">
        <v>379</v>
      </c>
      <c r="C56" s="241" t="s">
        <v>289</v>
      </c>
      <c r="D56" s="242">
        <v>51001</v>
      </c>
    </row>
    <row r="57" spans="2:4" ht="18.75">
      <c r="B57" s="243"/>
      <c r="C57" s="244" t="s">
        <v>290</v>
      </c>
      <c r="D57" s="245">
        <v>51002</v>
      </c>
    </row>
    <row r="58" spans="2:4" ht="18.75">
      <c r="B58" s="243"/>
      <c r="C58" s="244" t="s">
        <v>291</v>
      </c>
      <c r="D58" s="245">
        <v>51003</v>
      </c>
    </row>
    <row r="59" spans="2:4" ht="18.75">
      <c r="B59" s="243"/>
      <c r="C59" s="244" t="s">
        <v>292</v>
      </c>
      <c r="D59" s="245">
        <v>52001</v>
      </c>
    </row>
    <row r="60" spans="2:4" ht="18.75">
      <c r="B60" s="243"/>
      <c r="C60" s="244" t="s">
        <v>293</v>
      </c>
      <c r="D60" s="245">
        <v>52002</v>
      </c>
    </row>
    <row r="61" spans="2:4" ht="18.75">
      <c r="B61" s="243"/>
      <c r="C61" s="244" t="s">
        <v>294</v>
      </c>
      <c r="D61" s="245">
        <v>52003</v>
      </c>
    </row>
    <row r="62" spans="2:4" ht="18.75">
      <c r="B62" s="243"/>
      <c r="C62" s="244" t="s">
        <v>295</v>
      </c>
      <c r="D62" s="245">
        <v>52004</v>
      </c>
    </row>
    <row r="63" spans="2:4" ht="18.75">
      <c r="B63" s="243"/>
      <c r="C63" s="244" t="s">
        <v>296</v>
      </c>
      <c r="D63" s="245">
        <v>52005</v>
      </c>
    </row>
    <row r="64" spans="2:4" ht="18.75">
      <c r="B64" s="246"/>
      <c r="C64" s="247" t="s">
        <v>297</v>
      </c>
      <c r="D64" s="248">
        <v>52006</v>
      </c>
    </row>
    <row r="65" spans="2:4" ht="18.75">
      <c r="B65" s="249" t="s">
        <v>298</v>
      </c>
      <c r="C65" s="249"/>
      <c r="D65" s="250">
        <v>61001</v>
      </c>
    </row>
    <row r="66" spans="2:4" ht="18.75">
      <c r="B66" s="235"/>
      <c r="C66" s="235"/>
      <c r="D66" s="235"/>
    </row>
    <row r="67" spans="2:4" ht="18.75">
      <c r="B67" s="235" t="s">
        <v>380</v>
      </c>
      <c r="C67" s="235"/>
      <c r="D67" s="235"/>
    </row>
  </sheetData>
  <mergeCells count="3">
    <mergeCell ref="B3:D3"/>
    <mergeCell ref="B4:B5"/>
    <mergeCell ref="C4: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入力シート</vt:lpstr>
      <vt:lpstr>【印刷用】1表 加入申込書</vt:lpstr>
      <vt:lpstr>施設コードのプルダウン</vt:lpstr>
      <vt:lpstr>新規加入・既加入</vt:lpstr>
      <vt:lpstr>加入コース</vt:lpstr>
      <vt:lpstr>県コード</vt:lpstr>
      <vt:lpstr>施設種類コード</vt:lpstr>
      <vt:lpstr>'【印刷用】1表 加入申込書'!Print_Area</vt:lpstr>
      <vt:lpstr>県コード!Print_Area</vt:lpstr>
      <vt:lpstr>県コード!Print_Titles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minny</dc:creator>
  <cp:lastModifiedBy>杉本 義幸</cp:lastModifiedBy>
  <cp:lastPrinted>2024-01-29T01:11:47Z</cp:lastPrinted>
  <dcterms:created xsi:type="dcterms:W3CDTF">2015-06-05T18:19:34Z</dcterms:created>
  <dcterms:modified xsi:type="dcterms:W3CDTF">2024-02-27T05:04:31Z</dcterms:modified>
</cp:coreProperties>
</file>